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730" documentId="120_S{2AC9BD13-BADA-5192-A53E-5A8FF88502F6}" xr6:coauthVersionLast="47" xr6:coauthVersionMax="47" xr10:uidLastSave="{B0C76B5A-1150-40DA-B86A-506FC9180509}"/>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7" i="4"/>
  <c r="I7" i="4"/>
  <c r="J7" i="4"/>
  <c r="L3" i="4"/>
  <c r="L4" i="4"/>
  <c r="L5" i="4"/>
  <c r="L6" i="4"/>
  <c r="L7" i="4"/>
  <c r="L8" i="4"/>
  <c r="L9" i="4"/>
  <c r="B9" i="2"/>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L6" i="5"/>
  <c r="L7" i="5"/>
  <c r="L8" i="5"/>
  <c r="L9" i="5"/>
  <c r="L10" i="5"/>
  <c r="J6" i="5"/>
  <c r="J7" i="5"/>
  <c r="J8" i="5"/>
  <c r="J9" i="5"/>
  <c r="J10" i="5"/>
  <c r="I6" i="5"/>
  <c r="I7" i="5"/>
  <c r="I8" i="5"/>
  <c r="I9" i="5"/>
  <c r="I10" i="5"/>
  <c r="B6" i="5"/>
  <c r="B7" i="5"/>
  <c r="B8" i="5"/>
  <c r="B9" i="5"/>
  <c r="B10" i="5"/>
  <c r="G6" i="5"/>
  <c r="G7" i="5"/>
  <c r="G8" i="5"/>
  <c r="G9" i="5"/>
  <c r="G10" i="5"/>
  <c r="D10" i="3"/>
  <c r="D7"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3" i="1"/>
  <c r="G3" i="1"/>
  <c r="I3" i="1"/>
  <c r="J3" i="1"/>
  <c r="L3" i="1"/>
  <c r="B4" i="1"/>
  <c r="G4" i="1"/>
  <c r="I4" i="1"/>
  <c r="J4" i="1"/>
  <c r="L4" i="1"/>
  <c r="B5" i="1"/>
  <c r="G5" i="1"/>
  <c r="I5" i="1"/>
  <c r="J5" i="1"/>
  <c r="L5" i="1"/>
  <c r="B6" i="1"/>
  <c r="G6" i="1"/>
  <c r="I6" i="1"/>
  <c r="J6" i="1"/>
  <c r="L6" i="1"/>
  <c r="D3"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G3" i="4"/>
  <c r="I3" i="4"/>
  <c r="J3" i="4"/>
  <c r="G4" i="4"/>
  <c r="I4" i="4"/>
  <c r="J4" i="4"/>
  <c r="G5" i="4"/>
  <c r="I5" i="4"/>
  <c r="J5" i="4"/>
  <c r="G6" i="4"/>
  <c r="I6" i="4"/>
  <c r="J6" i="4"/>
  <c r="G8" i="4"/>
  <c r="I8" i="4"/>
  <c r="J8" i="4"/>
  <c r="B9" i="4"/>
  <c r="G9" i="4"/>
  <c r="I9" i="4"/>
  <c r="J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G2" i="4"/>
  <c r="B4" i="2"/>
  <c r="G4" i="2"/>
  <c r="I4" i="2"/>
  <c r="J4" i="2"/>
  <c r="L4" i="2"/>
  <c r="B5" i="2"/>
  <c r="G5" i="2"/>
  <c r="I5" i="2"/>
  <c r="J5" i="2"/>
  <c r="L5" i="2"/>
  <c r="B6" i="2"/>
  <c r="G6" i="2"/>
  <c r="I6" i="2"/>
  <c r="J6" i="2"/>
  <c r="L6" i="2"/>
  <c r="B7" i="2"/>
  <c r="G7" i="2"/>
  <c r="I7" i="2"/>
  <c r="J7" i="2"/>
  <c r="L7" i="2"/>
  <c r="B8" i="2"/>
  <c r="G8" i="2"/>
  <c r="I8" i="2"/>
  <c r="J8" i="2"/>
  <c r="L8"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<sst xmlns="http://schemas.openxmlformats.org/spreadsheetml/2006/main" count="181579" uniqueCount="39204">
  <si>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</si>
  <si>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</si>
  <si>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</si>
  <si>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</si>
  <si>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</si>
  <si>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</si>
  <si>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</si>
  <si>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</si>
  <si>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</si>
  <si>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</si>
  <si>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</si>
  <si>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</si>
  <si>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</si>
  <si>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</si>
  <si>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</si>
  <si>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</si>
  <si>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</si>
  <si>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</si>
  <si>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</si>
  <si>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</si>
  <si>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</si>
  <si>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</si>
  <si>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</si>
  <si>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</si>
  <si>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</si>
  <si>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</si>
  <si>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</si>
  <si>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</si>
  <si>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</si>
  <si>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</si>
  <si>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</si>
  <si>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</si>
  <si>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</si>
  <si>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</si>
  <si>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</si>
  <si>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</si>
  <si>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</si>
  <si>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</si>
  <si>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</si>
  <si>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</si>
  <si>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</si>
  <si>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</si>
  <si>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</si>
  <si>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</si>
  <si>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</si>
  <si>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</si>
  <si>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</si>
  <si>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</si>
  <si>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</si>
  <si>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</si>
  <si>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</si>
  <si>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</si>
  <si>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</si>
  <si>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</si>
  <si>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</si>
  <si>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</si>
  <si>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</si>
  <si>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</si>
  <si>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</si>
  <si>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</si>
  <si>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</si>
  <si>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</si>
  <si>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</si>
  <si>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</si>
  <si>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</si>
  <si>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</si>
  <si>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</si>
  <si>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</si>
  <si>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</si>
  <si>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</si>
  <si>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</si>
  <si>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</si>
  <si>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</si>
  <si>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</si>
  <si>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</si>
  <si>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</si>
  <si>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</si>
  <si>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</si>
  <si>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</si>
  <si>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</si>
  <si>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</si>
  <si>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</si>
  <si>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</si>
  <si>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</si>
  <si>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</si>
  <si>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</si>
  <si>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</si>
  <si>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</si>
  <si>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</si>
  <si>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</si>
  <si>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</si>
  <si>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</si>
  <si>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</si>
  <si>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</si>
  <si>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</si>
  <si>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</si>
  <si>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</si>
  <si>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</si>
  <si>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</si>
  <si>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</si>
  <si>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</si>
  <si>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</si>
  <si>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</si>
  <si>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</si>
  <si>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</si>
  <si>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</si>
  <si>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</si>
  <si>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</si>
  <si>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</si>
  <si>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</si>
  <si>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</si>
  <si>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</si>
  <si>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</si>
  <si>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</si>
  <si>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</si>
  <si>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</si>
  <si>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</si>
  <si>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</si>
  <si>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</si>
  <si>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</si>
  <si>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</si>
  <si>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</si>
  <si>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</si>
  <si>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</si>
  <si>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</si>
  <si>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</si>
  <si>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</si>
  <si>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</si>
  <si>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</si>
  <si>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</si>
  <si>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</si>
  <si>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</si>
  <si>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</si>
  <si>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</si>
  <si>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</si>
  <si>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</si>
  <si>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</si>
  <si>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</si>
  <si>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</si>
  <si>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</si>
  <si>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</si>
  <si>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</si>
  <si>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</si>
  <si>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</si>
  <si>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</si>
  <si>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</si>
  <si>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</si>
  <si>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</si>
  <si>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</si>
  <si>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</si>
  <si>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</si>
  <si>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</si>
  <si>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</si>
  <si>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</si>
  <si>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</si>
  <si>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</si>
  <si>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</si>
  <si>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</si>
  <si>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</si>
  <si>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</si>
  <si>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</si>
  <si>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</si>
  <si>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</si>
  <si>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</si>
  <si>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</si>
  <si>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</si>
  <si>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</si>
  <si>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</si>
  <si>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</si>
  <si>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</si>
  <si>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</si>
  <si>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</si>
  <si>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</si>
  <si>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</si>
  <si>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</si>
  <si>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</si>
  <si>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</si>
  <si>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</si>
  <si>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</si>
  <si>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</si>
  <si>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</si>
  <si>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</si>
  <si>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</si>
  <si>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</si>
  <si>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</si>
  <si>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</si>
  <si>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</si>
  <si>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</si>
  <si>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</si>
  <si>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</si>
  <si>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</si>
  <si>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</si>
  <si>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</si>
  <si>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</si>
  <si>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</si>
  <si>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</si>
  <si>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</si>
  <si>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</si>
  <si>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</si>
  <si>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</si>
  <si>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</si>
  <si>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</si>
  <si>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</si>
  <si>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</si>
  <si>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</si>
  <si>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</si>
  <si>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</si>
  <si>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</si>
  <si>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</si>
  <si>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</si>
  <si>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</si>
  <si>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</si>
  <si>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</si>
  <si>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</si>
  <si>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</si>
  <si>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</si>
  <si>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</si>
  <si>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</si>
  <si>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</si>
  <si>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</si>
  <si>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</si>
  <si>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</si>
  <si>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</si>
  <si>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</si>
  <si>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</si>
  <si>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</si>
  <si>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</si>
  <si>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</si>
  <si>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</si>
  <si>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</si>
  <si>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</si>
  <si>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</si>
  <si>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</si>
  <si>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</si>
  <si>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</si>
  <si>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</si>
  <si>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</si>
  <si>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</si>
  <si>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</si>
  <si>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</si>
  <si>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</si>
  <si>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</si>
  <si>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</si>
  <si>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</si>
  <si>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</si>
  <si>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</si>
  <si>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</si>
  <si>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</si>
  <si>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</si>
  <si>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</si>
  <si>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</si>
  <si>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</si>
  <si>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</si>
  <si>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</si>
  <si>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</si>
  <si>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</si>
  <si>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</si>
  <si>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</si>
  <si>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</si>
  <si>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</si>
  <si>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</si>
  <si>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</si>
  <si>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</si>
  <si>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</si>
  <si>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</si>
  <si>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</si>
  <si>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</si>
  <si>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</si>
  <si>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</si>
  <si>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</si>
  <si>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</si>
  <si>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</si>
  <si>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</si>
  <si>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</si>
  <si>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</si>
  <si>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</si>
  <si>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</si>
  <si>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</si>
  <si>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</si>
  <si>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</si>
  <si>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</si>
  <si>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</si>
  <si>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</si>
  <si>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</si>
  <si>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</si>
  <si>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</si>
  <si>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</si>
  <si>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</si>
  <si>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</si>
  <si>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</si>
  <si>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</si>
  <si>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</si>
  <si>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</si>
  <si>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</si>
  <si>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</si>
  <si>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</si>
  <si>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</si>
  <si>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</si>
  <si>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</si>
  <si>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</si>
  <si>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</si>
  <si>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</si>
  <si>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</si>
  <si>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</si>
  <si>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</si>
  <si>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</si>
  <si>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</si>
  <si>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</si>
  <si>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</si>
  <si>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</si>
  <si>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</si>
  <si>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</si>
  <si>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</si>
  <si>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</si>
  <si>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</si>
  <si>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</si>
  <si>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</si>
  <si>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</si>
  <si>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</si>
  <si>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</si>
  <si>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</si>
  <si>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</si>
  <si>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</si>
  <si>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</si>
  <si>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</si>
  <si>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</si>
  <si>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</si>
  <si>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</si>
  <si>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</si>
  <si>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</si>
  <si>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</si>
  <si>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</si>
  <si>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</si>
  <si>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</si>
  <si>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</si>
  <si>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</si>
  <si>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</si>
  <si>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</si>
  <si>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</si>
  <si>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</si>
  <si>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</si>
  <si>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</si>
  <si>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</si>
  <si>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</si>
  <si>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</si>
  <si>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</si>
  <si>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</si>
  <si>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</si>
  <si>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</si>
  <si>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</si>
  <si>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</si>
  <si>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</si>
  <si>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</si>
  <si>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</si>
  <si>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</si>
  <si>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</si>
  <si>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</si>
  <si>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</si>
  <si>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</si>
  <si>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</si>
  <si>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</si>
  <si>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</si>
  <si>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</si>
  <si>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</si>
  <si>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</si>
  <si>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</si>
  <si>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</si>
  <si>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</si>
  <si>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</si>
  <si>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</si>
  <si>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</si>
  <si>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</si>
  <si>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</si>
  <si>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</si>
  <si>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</si>
  <si>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</si>
  <si>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</si>
  <si>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</si>
  <si>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</si>
  <si>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</si>
  <si>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</si>
  <si>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</si>
  <si>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</si>
  <si>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</si>
  <si>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</si>
  <si>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</si>
  <si>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</si>
  <si>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</si>
  <si>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</si>
  <si>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</si>
  <si>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</si>
  <si>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</si>
  <si>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</si>
  <si>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</si>
  <si>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</si>
  <si>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</si>
  <si>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</si>
  <si>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</si>
  <si>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</si>
  <si>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</si>
  <si>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</si>
  <si>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</si>
  <si>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</si>
  <si>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</si>
  <si>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</si>
  <si>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</si>
  <si>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</si>
  <si>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</si>
  <si>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</si>
  <si>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</si>
  <si>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</si>
  <si>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</si>
  <si>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</si>
  <si>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</si>
  <si>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</si>
  <si>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</si>
  <si>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</si>
  <si>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</si>
  <si>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</si>
  <si>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</si>
  <si>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</si>
  <si>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</si>
  <si>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</si>
  <si>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</si>
  <si>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</si>
  <si>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</si>
  <si>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</si>
  <si>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</si>
  <si>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</si>
  <si>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</si>
  <si>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</si>
  <si>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</si>
  <si>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</si>
  <si>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</si>
  <si>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</si>
  <si>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</si>
  <si>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</si>
  <si>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</si>
  <si>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</si>
  <si>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</si>
  <si>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</si>
  <si>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</si>
  <si>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</si>
  <si>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</si>
  <si>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</si>
  <si>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</si>
  <si>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</si>
  <si>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</si>
  <si>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</si>
  <si>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</si>
  <si>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</si>
  <si>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</si>
  <si>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</si>
  <si>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</si>
  <si>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</si>
  <si>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</si>
  <si>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</si>
  <si>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</si>
  <si>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</si>
  <si>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</si>
  <si>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</si>
  <si>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</si>
  <si>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</si>
  <si>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</si>
  <si>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</si>
  <si>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</si>
  <si>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</si>
  <si>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</si>
  <si>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</si>
  <si>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</si>
  <si>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</si>
  <si>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</si>
  <si>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</si>
  <si>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</si>
  <si>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</si>
  <si>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</si>
  <si>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</si>
  <si>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</si>
  <si>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</si>
  <si>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</si>
  <si>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</si>
  <si>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</si>
  <si>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</si>
  <si>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</si>
  <si>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</si>
  <si>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</si>
  <si>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</si>
  <si>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</si>
  <si>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</si>
  <si>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</si>
  <si>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</si>
  <si>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</si>
  <si>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</si>
  <si>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</si>
  <si>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</si>
  <si>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</si>
  <si>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</si>
  <si>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</si>
  <si>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</si>
  <si>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</si>
  <si>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</si>
  <si>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</si>
  <si>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</si>
  <si>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</si>
  <si>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</si>
  <si>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</si>
  <si>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</si>
  <si>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</si>
  <si>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</si>
  <si>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</si>
  <si>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</si>
  <si>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</si>
  <si>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</si>
  <si>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</si>
  <si>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</si>
  <si>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</si>
  <si>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</si>
  <si>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</si>
  <si>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</si>
  <si>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</si>
  <si>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</si>
  <si>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</si>
  <si>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</si>
  <si>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</si>
  <si>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</si>
  <si>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</si>
  <si>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</si>
  <si>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</si>
  <si>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</si>
  <si>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</si>
  <si>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</si>
  <si>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</si>
  <si>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</si>
  <si>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</si>
  <si>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</si>
  <si>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</si>
  <si>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</si>
  <si>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</si>
  <si>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</si>
  <si>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</si>
  <si>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</si>
  <si>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</si>
  <si>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</si>
  <si>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</si>
  <si>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</si>
  <si>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</si>
  <si>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</si>
  <si>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</si>
  <si>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</si>
  <si>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</si>
  <si>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</si>
  <si>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</si>
  <si>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</si>
  <si>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</si>
  <si>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</si>
  <si>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</si>
  <si>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</si>
  <si>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</si>
  <si>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</si>
  <si>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</si>
  <si>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</si>
  <si>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</si>
  <si>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</si>
  <si>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</si>
  <si>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</si>
  <si>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</si>
  <si>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</si>
  <si>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</si>
  <si>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</si>
  <si>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</si>
  <si>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</si>
  <si>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</si>
  <si>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</si>
  <si>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</si>
  <si>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</si>
  <si>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</si>
  <si>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</si>
  <si>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</si>
  <si>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</si>
  <si>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</si>
  <si>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</si>
  <si>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</si>
  <si>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</si>
  <si>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</si>
  <si>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</si>
  <si>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</si>
  <si>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</si>
  <si>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</si>
  <si>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</si>
  <si>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</si>
  <si>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</si>
  <si>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</si>
  <si>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</si>
  <si>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</si>
  <si>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</si>
  <si>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</si>
  <si>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</si>
  <si>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</si>
  <si>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</si>
  <si>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</si>
  <si>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</si>
  <si>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</si>
  <si>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</si>
  <si>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</si>
  <si>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</si>
  <si>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</si>
  <si>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</si>
  <si>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</si>
  <si>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</si>
  <si>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</si>
  <si>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</si>
  <si>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</si>
  <si>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</si>
  <si>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</si>
  <si>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</si>
  <si>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</si>
  <si>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</si>
  <si>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</si>
  <si>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</si>
  <si>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</si>
  <si>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</si>
  <si>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</si>
  <si>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</si>
  <si>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</si>
  <si>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</si>
  <si>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</si>
  <si>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</si>
  <si>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</si>
  <si>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</si>
  <si>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</si>
  <si>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</si>
  <si>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</si>
  <si>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</si>
  <si>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</si>
  <si>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</si>
  <si>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</si>
  <si>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</si>
  <si>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</si>
  <si>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</si>
  <si>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</si>
  <si>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</si>
  <si>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</si>
  <si>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</si>
  <si>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</si>
  <si>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</si>
  <si>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</si>
  <si>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</si>
  <si>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</si>
  <si>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</si>
  <si>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</si>
  <si>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</si>
  <si>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</si>
  <si>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</si>
  <si>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</si>
  <si>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</si>
  <si>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</si>
  <si>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</si>
  <si>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</si>
  <si>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</si>
  <si>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</si>
  <si>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</si>
  <si>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</si>
  <si>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</si>
  <si>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</si>
  <si>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</si>
  <si>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</si>
  <si>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</si>
  <si>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</si>
  <si>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</si>
  <si>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</si>
  <si>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</si>
  <si>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</si>
  <si>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</si>
  <si>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</si>
  <si>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</si>
  <si>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</si>
  <si>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</si>
  <si>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</si>
  <si>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</si>
  <si>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</si>
  <si>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</si>
  <si>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</si>
  <si>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</si>
  <si>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</si>
  <si>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</si>
  <si>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</si>
  <si>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</si>
  <si>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</si>
  <si>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</si>
  <si>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</si>
  <si>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</si>
  <si>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</si>
  <si>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</si>
  <si>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</si>
  <si>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</si>
  <si>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</si>
  <si>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</si>
  <si>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</si>
  <si>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</si>
  <si>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</si>
  <si>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</si>
  <si>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</si>
  <si>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</si>
  <si>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</si>
  <si>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</si>
  <si>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</si>
  <si>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</si>
  <si>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</si>
  <si>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</si>
  <si>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</si>
  <si>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</si>
  <si>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</si>
  <si>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</si>
  <si>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</si>
  <si>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</si>
  <si>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</si>
  <si>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</si>
  <si>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</si>
  <si>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</si>
  <si>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</si>
  <si>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</si>
  <si>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</si>
  <si>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</si>
  <si>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</si>
  <si>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</si>
  <si>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</si>
  <si>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</si>
  <si>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</si>
  <si>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</si>
  <si>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</si>
  <si>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</si>
  <si>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</si>
  <si>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</si>
  <si>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</si>
  <si>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</si>
  <si>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</si>
  <si>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</si>
  <si>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</si>
  <si>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</si>
  <si>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</si>
  <si>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</si>
  <si>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</si>
  <si>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</si>
  <si>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</si>
  <si>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</si>
  <si>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</si>
  <si>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</si>
  <si>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</si>
  <si>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</si>
  <si>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</si>
  <si>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</si>
  <si>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</si>
  <si>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</si>
  <si>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</si>
  <si>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</si>
  <si>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</si>
  <si>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</si>
  <si>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</si>
  <si>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</si>
  <si>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</si>
  <si>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</si>
  <si>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</si>
  <si>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</si>
  <si>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</si>
  <si>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</si>
  <si>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</si>
  <si>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</si>
  <si>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</si>
  <si>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</si>
  <si>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</si>
  <si>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</si>
  <si>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</si>
  <si>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</si>
  <si>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</si>
  <si>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</si>
  <si>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</si>
  <si>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</si>
  <si>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</si>
  <si>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</si>
  <si>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</si>
  <si>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</si>
  <si>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</si>
  <si>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</si>
  <si>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</si>
  <si>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</si>
  <si>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</si>
  <si>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</si>
  <si>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</si>
  <si>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</si>
  <si>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</si>
  <si>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</si>
  <si>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</si>
  <si>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</si>
  <si>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</si>
  <si>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</si>
  <si>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</si>
  <si>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</si>
  <si>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</si>
  <si>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</si>
  <si>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</si>
  <si>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</si>
  <si>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</si>
  <si>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</si>
  <si>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</si>
  <si>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</si>
  <si>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</si>
  <si>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</si>
  <si>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</si>
  <si>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</si>
  <si>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</si>
  <si>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</si>
  <si>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</si>
  <si>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</si>
  <si>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</si>
  <si>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</si>
  <si>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</si>
  <si>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</si>
  <si>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</si>
  <si>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</si>
  <si>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</si>
  <si>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</si>
  <si>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</si>
  <si>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</si>
  <si>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</si>
  <si>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</si>
  <si>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</si>
  <si>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</si>
  <si>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</si>
  <si>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</si>
  <si>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</si>
  <si>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</si>
  <si>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</si>
  <si>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</si>
  <si>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</si>
  <si>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</si>
  <si>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</si>
  <si>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</si>
  <si>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</si>
  <si>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</si>
  <si>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</si>
  <si>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</si>
  <si>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</si>
  <si>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</si>
  <si>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</si>
  <si>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</si>
  <si>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</si>
  <si>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</si>
  <si>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</si>
  <si>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</si>
  <si>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</si>
  <si>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</si>
  <si>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</si>
  <si>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</si>
  <si>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</si>
  <si>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</si>
  <si>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</si>
  <si>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</si>
  <si>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</si>
  <si>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</si>
  <si>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</si>
  <si>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</si>
  <si>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</si>
  <si>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</si>
  <si>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</si>
  <si>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</si>
  <si>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</si>
  <si>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</si>
  <si>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</si>
  <si>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</si>
  <si>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</si>
  <si>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</si>
  <si>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</si>
  <si>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</si>
  <si>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</si>
  <si>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</si>
  <si>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</si>
  <si>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</si>
  <si>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</si>
  <si>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</si>
  <si>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</si>
  <si>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</si>
  <si>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</si>
  <si>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</si>
  <si>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</si>
  <si>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</si>
  <si>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</si>
  <si>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</si>
  <si>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</si>
  <si>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</si>
  <si>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</si>
  <si>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</si>
  <si>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</si>
  <si>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</si>
  <si>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</si>
  <si>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</si>
  <si>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</si>
  <si>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</si>
  <si>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</si>
  <si>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</si>
  <si>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</si>
  <si>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</si>
  <si>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</si>
  <si>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</si>
  <si>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</si>
  <si>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</si>
  <si>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</si>
  <si>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</si>
  <si>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</si>
  <si>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</si>
  <si>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</si>
  <si>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</si>
  <si>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</si>
  <si>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</si>
  <si>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</si>
  <si>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</si>
  <si>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</si>
  <si>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</si>
  <si>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</si>
  <si>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</si>
  <si>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</si>
  <si>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</si>
  <si>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</si>
  <si>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</si>
  <si>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</si>
  <si>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</si>
  <si>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</si>
  <si>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</si>
  <si>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</si>
  <si>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</si>
  <si>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</si>
  <si>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</si>
  <si>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</si>
  <si>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</si>
  <si>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</si>
  <si>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</si>
  <si>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</si>
  <si>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</si>
  <si>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</si>
  <si>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</si>
  <si>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</si>
  <si>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</si>
  <si>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</si>
  <si>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</si>
  <si>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</si>
  <si>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</si>
  <si>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</si>
  <si>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</si>
  <si>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</si>
  <si>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</si>
  <si>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</si>
  <si>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</si>
  <si>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</si>
  <si>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</si>
  <si>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</si>
  <si>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</si>
  <si>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</si>
  <si>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</si>
  <si>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</si>
  <si>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</si>
  <si>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</si>
  <si>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</si>
  <si>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</si>
  <si>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</si>
  <si>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</si>
  <si>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</si>
  <si>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</si>
  <si>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</si>
  <si>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</si>
  <si>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</si>
  <si>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</si>
  <si>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</si>
  <si>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</si>
  <si>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</si>
  <si>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</si>
  <si>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</si>
  <si>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</si>
  <si>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</si>
  <si>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</si>
  <si>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</si>
  <si>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</si>
  <si>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</si>
  <si>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</si>
  <si>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</si>
  <si>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</si>
  <si>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</si>
  <si>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</si>
  <si>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</si>
  <si>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</si>
  <si>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</si>
  <si>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</si>
  <si>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</si>
  <si>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</si>
  <si>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</si>
  <si>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</si>
  <si>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</si>
  <si>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</si>
  <si>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</si>
  <si>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</si>
  <si>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</si>
  <si>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</si>
  <si>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</si>
  <si>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</si>
  <si>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</si>
  <si>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</si>
  <si>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</si>
  <si>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</si>
  <si>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</si>
  <si>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</si>
  <si>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</si>
  <si>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</si>
  <si>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</si>
  <si>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</si>
  <si>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</si>
  <si>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</si>
  <si>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</si>
  <si>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</si>
  <si>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</si>
  <si>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</si>
  <si>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</si>
  <si>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</si>
  <si>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</si>
  <si>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</si>
  <si>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</si>
  <si>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</si>
  <si>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</si>
  <si>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</si>
  <si>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</si>
  <si>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</si>
  <si>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</si>
  <si>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</si>
  <si>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</si>
  <si>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</si>
  <si>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</si>
  <si>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</si>
  <si>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</si>
  <si>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</si>
  <si>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</si>
  <si>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</si>
  <si>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</si>
  <si>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</si>
  <si>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</si>
  <si>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</si>
  <si>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</si>
  <si>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</si>
  <si>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</si>
  <si>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</si>
  <si>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</si>
  <si>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</si>
  <si>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</si>
  <si>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</si>
  <si>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</si>
  <si>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</si>
  <si>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</si>
  <si>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</si>
  <si>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</si>
  <si>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</si>
  <si>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</si>
  <si>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</si>
  <si>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</si>
  <si>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</si>
  <si>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</si>
  <si>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</si>
  <si>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</si>
  <si>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</si>
  <si>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</si>
  <si>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</si>
  <si>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</si>
  <si>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</si>
  <si>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</si>
  <si>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</si>
  <si>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</si>
  <si>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</si>
  <si>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</si>
  <si>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</si>
  <si>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</si>
  <si>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</si>
  <si>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</si>
  <si>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</si>
  <si>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</si>
  <si>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</si>
  <si>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</si>
  <si>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</si>
  <si>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</si>
  <si>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</si>
  <si>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</si>
  <si>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</si>
  <si>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</si>
  <si>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</si>
  <si>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</si>
  <si>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</si>
  <si>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</si>
  <si>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</si>
  <si>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</si>
  <si>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</si>
  <si>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</si>
  <si>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</si>
  <si>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</si>
  <si>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</si>
  <si>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</si>
  <si>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</si>
  <si>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</si>
  <si>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</si>
  <si>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</si>
  <si>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</si>
  <si>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</si>
  <si>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</si>
  <si>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</si>
  <si>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</si>
  <si>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</si>
  <si>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</si>
  <si>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</si>
  <si>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</si>
  <si>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</si>
  <si>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</si>
  <si>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</si>
  <si>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</si>
  <si>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</si>
  <si>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</si>
  <si>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</si>
  <si>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</si>
  <si>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</si>
  <si>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</si>
  <si>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</si>
  <si>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</si>
  <si>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</si>
  <si>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</si>
  <si>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</si>
  <si>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</si>
  <si>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</si>
  <si>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</si>
  <si>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</si>
  <si>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</si>
  <si>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</si>
  <si>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</si>
  <si>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</si>
  <si>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</si>
  <si>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</si>
  <si>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</si>
  <si>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</si>
  <si>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</si>
  <si>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</si>
  <si>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</si>
  <si>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</si>
  <si>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</si>
  <si>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</si>
  <si>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</si>
  <si>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</si>
  <si>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</si>
  <si>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</si>
  <si>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</si>
  <si>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</si>
  <si>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</si>
  <si>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</si>
  <si>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</si>
  <si>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</si>
  <si>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</si>
  <si>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</si>
  <si>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</si>
  <si>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</si>
  <si>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</si>
  <si>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</si>
  <si>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</si>
  <si>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</si>
  <si>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</si>
  <si>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</si>
  <si>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</si>
  <si>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</si>
  <si>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</si>
  <si>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</si>
  <si>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</si>
  <si>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</si>
  <si>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</si>
  <si>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</si>
  <si>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</si>
  <si>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</si>
  <si>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</si>
  <si>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</si>
  <si>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</si>
  <si>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</si>
  <si>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</si>
  <si>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</si>
  <si>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</si>
  <si>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</si>
  <si>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</si>
  <si>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</si>
  <si>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</si>
  <si>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</si>
  <si>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</si>
  <si>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</si>
  <si>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</si>
  <si>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</si>
  <si>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</si>
  <si>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</si>
  <si>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</si>
  <si>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</si>
  <si>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</si>
  <si>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</si>
  <si>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</si>
  <si>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</si>
  <si>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</si>
  <si>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</si>
  <si>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</si>
  <si>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</si>
  <si>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</si>
  <si>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</si>
  <si>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</si>
  <si>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</si>
  <si>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</si>
  <si>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</si>
  <si>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</si>
  <si>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</si>
  <si>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</si>
  <si>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</si>
  <si>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</si>
  <si>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</si>
  <si>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</si>
  <si>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</si>
  <si>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</si>
  <si>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</si>
  <si>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</si>
  <si>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</si>
  <si>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</si>
  <si>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</si>
  <si>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</si>
  <si>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</si>
  <si>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</si>
  <si>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</si>
  <si>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</si>
  <si>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</si>
  <si>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</si>
  <si>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</si>
  <si>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</si>
  <si>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</si>
  <si>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</si>
  <si>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</si>
  <si>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</si>
  <si>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</si>
  <si>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</si>
  <si>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</si>
  <si>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</si>
  <si>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</si>
  <si>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</si>
  <si>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</si>
  <si>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</si>
  <si>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</si>
  <si>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</si>
  <si>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</si>
  <si>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</si>
  <si>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</si>
  <si>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</si>
  <si>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</si>
  <si>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</si>
  <si>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</si>
  <si>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</si>
  <si>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</si>
  <si>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</si>
  <si>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</si>
  <si>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</si>
  <si>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</si>
  <si>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</si>
  <si>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</si>
  <si>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</si>
  <si>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</si>
  <si>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</si>
  <si>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</si>
  <si>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</si>
  <si>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</si>
  <si>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</si>
  <si>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</si>
  <si>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</si>
  <si>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</si>
  <si>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</si>
  <si>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</si>
  <si>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</si>
  <si>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</si>
  <si>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</si>
  <si>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</si>
  <si>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</si>
  <si>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</si>
  <si>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</si>
  <si>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</si>
  <si>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</si>
  <si>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</si>
  <si>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</si>
  <si>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</si>
  <si>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</si>
  <si>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</si>
  <si>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</si>
  <si>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</si>
  <si>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</si>
  <si>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</si>
  <si>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</si>
  <si>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</si>
  <si>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</si>
  <si>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</si>
  <si>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</si>
  <si>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</si>
  <si>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</si>
  <si>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</si>
  <si>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</si>
  <si>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</si>
  <si>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</si>
  <si>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</si>
  <si>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</si>
  <si>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</si>
  <si>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</si>
  <si>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</si>
  <si>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</si>
  <si>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</si>
  <si>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</si>
  <si>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</si>
  <si>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</si>
  <si>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</si>
  <si>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</si>
  <si>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</si>
  <si>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</si>
  <si>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</si>
  <si>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</si>
  <si>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</si>
  <si>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</si>
  <si>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</si>
  <si>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</si>
  <si>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</si>
  <si>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</si>
  <si>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</si>
  <si>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</si>
  <si>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</si>
  <si>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</si>
  <si>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</si>
  <si>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</si>
  <si>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</si>
  <si>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</si>
  <si>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</si>
  <si>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</si>
  <si>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</si>
  <si>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</si>
  <si>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</si>
  <si>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</si>
  <si>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</si>
  <si>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</si>
  <si>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</si>
  <si>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</si>
  <si>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</si>
  <si>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</si>
  <si>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</si>
  <si>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</si>
  <si>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</si>
  <si>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</si>
  <si>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</si>
  <si>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</si>
  <si>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</si>
  <si>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</si>
  <si>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</si>
  <si>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</si>
  <si>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</si>
  <si>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</si>
  <si>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</si>
  <si>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</si>
  <si>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</si>
  <si>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</si>
  <si>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</si>
  <si>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</si>
  <si>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</si>
  <si>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</si>
  <si>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</si>
  <si>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</si>
  <si>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</si>
  <si>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</si>
  <si>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</si>
  <si>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</si>
  <si>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</si>
  <si>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</si>
  <si>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</si>
  <si>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</si>
  <si>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</si>
  <si>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</si>
  <si>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</si>
  <si>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</si>
  <si>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</si>
  <si>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</si>
  <si>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</si>
  <si>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</si>
  <si>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</si>
  <si>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</si>
  <si>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</si>
  <si>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</si>
  <si>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</si>
  <si>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</si>
  <si>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</si>
  <si>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</si>
  <si>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</si>
  <si>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</si>
  <si>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</si>
  <si>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</si>
  <si>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</si>
  <si>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</si>
  <si>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</si>
  <si>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</si>
  <si>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</si>
  <si>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</si>
  <si>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</si>
  <si>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</si>
  <si>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</si>
  <si>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</si>
  <si>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</si>
  <si>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</si>
  <si>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</si>
  <si>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</si>
  <si>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</si>
  <si>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</si>
  <si>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</si>
  <si>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</si>
  <si>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</si>
  <si>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</si>
  <si>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</si>
  <si>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</si>
  <si>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</si>
  <si>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</si>
  <si>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</si>
  <si>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</si>
  <si>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</si>
  <si>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</si>
  <si>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</si>
  <si>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</si>
  <si>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</si>
  <si>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</si>
  <si>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</si>
  <si>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</si>
  <si>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</si>
  <si>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</si>
  <si>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</si>
  <si>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</si>
  <si>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</si>
  <si>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</si>
  <si>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</si>
  <si>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</si>
  <si>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</si>
  <si>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</si>
  <si>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</si>
  <si>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</si>
  <si>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</si>
  <si>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</si>
  <si>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</si>
  <si>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</si>
  <si>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</si>
  <si>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</si>
  <si>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</si>
  <si>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</si>
  <si>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</si>
  <si>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</si>
  <si>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</si>
  <si>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</si>
  <si>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</si>
  <si>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</si>
  <si>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</si>
  <si>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</si>
  <si>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</si>
  <si>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</si>
  <si>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</si>
  <si>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</si>
  <si>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</si>
  <si>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</si>
  <si>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</si>
  <si>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</si>
  <si>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</si>
  <si>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</si>
  <si>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</si>
  <si>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</si>
  <si>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</si>
  <si>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</si>
  <si>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</si>
  <si>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</si>
  <si>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</si>
  <si>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</si>
  <si>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</si>
  <si>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</si>
  <si>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</si>
  <si>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</si>
  <si>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</si>
  <si>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</si>
  <si>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</si>
  <si>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</si>
  <si>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</si>
  <si>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</si>
  <si>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</si>
  <si>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</si>
  <si>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</si>
  <si>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</si>
  <si>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</si>
  <si>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</si>
  <si>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</si>
  <si>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</si>
  <si>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</si>
  <si>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</si>
  <si>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</si>
  <si>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</si>
  <si>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</si>
  <si>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</si>
  <si>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</si>
  <si>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</si>
  <si>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</si>
  <si>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</si>
  <si>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</si>
  <si>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</si>
  <si>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</si>
  <si>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</si>
  <si>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</si>
  <si>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</si>
  <si>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</si>
  <si>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</si>
  <si>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</si>
  <si>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</si>
  <si>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</si>
  <si>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</si>
  <si>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</si>
  <si>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</si>
  <si>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</si>
  <si>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</si>
  <si>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</si>
  <si>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</si>
  <si>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</si>
  <si>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</si>
  <si>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</si>
  <si>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</si>
  <si>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</si>
  <si>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</si>
  <si>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</si>
  <si>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</si>
  <si>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</si>
  <si>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</si>
  <si>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</si>
  <si>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</si>
  <si>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</si>
  <si>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</si>
  <si>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</si>
  <si>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</si>
  <si>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</si>
  <si>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</si>
  <si>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</si>
  <si>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</si>
  <si>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</si>
  <si>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</si>
  <si>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</si>
  <si>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</si>
  <si>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</si>
  <si>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</si>
  <si>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</si>
  <si>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</si>
  <si>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</si>
  <si>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</si>
  <si>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</si>
  <si>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</si>
  <si>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</si>
  <si>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</si>
  <si>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</si>
  <si>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</si>
  <si>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</si>
  <si>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</si>
  <si>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</si>
  <si>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</si>
  <si>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</si>
  <si>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</si>
  <si>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</si>
  <si>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</si>
  <si>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</si>
  <si>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</si>
  <si>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</si>
  <si>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</si>
  <si>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</si>
  <si>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</si>
  <si>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</si>
  <si>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</si>
  <si>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</si>
  <si>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</si>
  <si>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</si>
  <si>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</si>
  <si>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</si>
  <si>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</si>
  <si>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</si>
  <si>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</si>
  <si>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</si>
  <si>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</si>
  <si>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</si>
  <si>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</si>
  <si>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</si>
  <si>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</si>
  <si>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</si>
  <si>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</si>
  <si>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</si>
  <si>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</si>
  <si>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</si>
  <si>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</si>
  <si>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</si>
  <si>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</si>
  <si>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</si>
  <si>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</si>
  <si>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</si>
  <si>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</si>
  <si>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</si>
  <si>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</si>
  <si>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</si>
  <si>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</si>
  <si>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</si>
  <si>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</si>
  <si>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</si>
  <si>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</si>
  <si>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</si>
  <si>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</si>
  <si>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</si>
  <si>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</si>
  <si>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</si>
  <si>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</si>
  <si>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</si>
  <si>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</si>
  <si>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</si>
  <si>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</si>
  <si>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</si>
  <si>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</si>
  <si>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</si>
  <si>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</si>
  <si>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</si>
  <si>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</si>
  <si>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</si>
  <si>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</si>
  <si>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</si>
  <si>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</si>
  <si>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</si>
  <si>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</si>
  <si>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</si>
  <si>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</si>
  <si>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</si>
  <si>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</si>
  <si>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</si>
  <si>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</si>
  <si>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</si>
  <si>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</si>
  <si>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</si>
  <si>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</si>
  <si>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</si>
  <si>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</si>
  <si>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</si>
  <si>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</si>
  <si>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</si>
  <si>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</si>
  <si>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</si>
  <si>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</si>
  <si>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</si>
  <si>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</si>
  <si>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</si>
  <si>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</si>
  <si>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</si>
  <si>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</si>
  <si>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</si>
  <si>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</si>
  <si>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</si>
  <si>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</si>
  <si>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</si>
  <si>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</si>
  <si>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</si>
  <si>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</si>
  <si>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</si>
  <si>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</si>
  <si>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</si>
  <si>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</si>
  <si>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</si>
  <si>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</si>
  <si>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</si>
  <si>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</si>
  <si>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</si>
  <si>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</si>
  <si>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</si>
  <si>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</si>
  <si>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</si>
  <si>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</si>
  <si>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</si>
  <si>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</si>
  <si>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</si>
  <si>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</si>
  <si>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</si>
  <si>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</si>
  <si>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</si>
  <si>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</si>
  <si>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</si>
  <si>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</si>
  <si>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</si>
  <si>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</si>
  <si>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</si>
  <si>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</si>
  <si>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</si>
  <si>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</si>
  <si>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</si>
  <si>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</si>
  <si>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</si>
  <si>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</si>
  <si>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</si>
  <si>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</si>
  <si>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</si>
  <si>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</si>
  <si>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</si>
  <si>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</si>
  <si>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</si>
  <si>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</si>
  <si>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</si>
  <si>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</si>
  <si>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</si>
  <si>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</si>
  <si>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</si>
  <si>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</si>
  <si>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</si>
  <si>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</si>
  <si>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</si>
  <si>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</si>
  <si>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</si>
  <si>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</si>
  <si>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</si>
  <si>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</si>
  <si>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</si>
  <si>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</si>
  <si>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</si>
  <si>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</si>
  <si>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</si>
  <si>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</si>
  <si>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</si>
  <si>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</si>
  <si>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</si>
  <si>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</si>
  <si>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</si>
  <si>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</si>
  <si>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</si>
  <si>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</si>
  <si>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</si>
  <si>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</si>
  <si>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</si>
  <si>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</si>
  <si>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</si>
  <si>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</si>
  <si>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</si>
  <si>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</si>
  <si>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</si>
  <si>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</si>
  <si>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</si>
  <si>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</si>
  <si>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</si>
  <si>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</si>
  <si>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</si>
  <si>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</si>
  <si>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</si>
  <si>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</si>
  <si>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</si>
  <si>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</si>
  <si>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</si>
  <si>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</si>
  <si>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</si>
  <si>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</si>
  <si>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</si>
  <si>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</si>
  <si>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</si>
  <si>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</si>
  <si>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</si>
  <si>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</si>
  <si>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</si>
  <si>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</si>
  <si>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</si>
  <si>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</si>
  <si>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</si>
  <si>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</si>
  <si>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</si>
  <si>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</si>
  <si>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</si>
  <si>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</si>
  <si>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</si>
  <si>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</si>
  <si>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</si>
  <si>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</si>
  <si>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</si>
  <si>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</si>
  <si>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</si>
  <si>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</si>
  <si>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</si>
  <si>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</si>
  <si>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</si>
  <si>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</si>
  <si>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</si>
  <si>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</si>
  <si>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</si>
  <si>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</si>
  <si>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</si>
  <si>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</si>
  <si>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</si>
  <si>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</si>
  <si>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</si>
  <si>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</si>
  <si>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</si>
  <si>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</si>
  <si>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</si>
  <si>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</si>
  <si>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</si>
  <si>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</si>
  <si>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</si>
  <si>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</si>
  <si>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</si>
  <si>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</si>
  <si>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</si>
  <si>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</si>
  <si>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</si>
  <si>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</si>
  <si>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</si>
  <si>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</si>
  <si>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</si>
  <si>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</si>
  <si>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</si>
  <si>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</si>
  <si>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</si>
  <si>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</si>
  <si>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</si>
  <si>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</si>
  <si>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</si>
  <si>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</si>
  <si>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</si>
  <si>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</si>
  <si>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</si>
  <si>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</si>
  <si>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</si>
  <si>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</si>
  <si>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</si>
  <si>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</si>
  <si>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</si>
  <si>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</si>
  <si>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</si>
  <si>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</si>
  <si>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</si>
  <si>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</si>
  <si>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</si>
  <si>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</si>
  <si>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</si>
  <si>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</si>
  <si>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</si>
  <si>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</si>
  <si>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</si>
  <si>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</si>
  <si>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</si>
  <si>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</si>
  <si>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</si>
  <si>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</si>
  <si>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</si>
  <si>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</si>
  <si>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</si>
  <si>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</si>
  <si>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</si>
  <si>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</si>
  <si>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</si>
  <si>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</si>
  <si>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</si>
  <si>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</si>
  <si>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</si>
  <si>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</si>
  <si>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</si>
  <si>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</si>
  <si>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</si>
  <si>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</si>
  <si>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</si>
  <si>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</si>
  <si>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</si>
  <si>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</si>
  <si>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</si>
  <si>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</si>
  <si>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</si>
  <si>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</si>
  <si>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</si>
  <si>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</si>
  <si>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</si>
  <si>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</si>
  <si>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</si>
  <si>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</si>
  <si>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</si>
  <si>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</si>
  <si>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</si>
  <si>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</si>
  <si>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</si>
  <si>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</si>
  <si>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</si>
  <si>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</si>
  <si>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</si>
  <si>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</si>
  <si>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</si>
  <si>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</si>
  <si>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</si>
  <si>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</si>
  <si>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</si>
  <si>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</si>
  <si>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</si>
  <si>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</si>
  <si>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</si>
  <si>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</si>
  <si>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</si>
  <si>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</si>
  <si>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</si>
  <si>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</si>
  <si>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</si>
  <si>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</si>
  <si>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</si>
  <si>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</si>
  <si>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</si>
  <si>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</si>
  <si>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</si>
  <si>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</si>
  <si>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</si>
  <si>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</si>
  <si>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</si>
  <si>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</si>
  <si>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</si>
  <si>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</si>
  <si>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</si>
  <si>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</si>
  <si>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</si>
  <si>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</si>
  <si>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</si>
  <si>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</si>
  <si>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</si>
  <si>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</si>
  <si>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</si>
  <si>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</si>
  <si>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</si>
  <si>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</si>
  <si>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</si>
  <si>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</si>
  <si>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</si>
  <si>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</si>
  <si>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</si>
  <si>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</si>
  <si>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</si>
  <si>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</si>
  <si>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</si>
  <si>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</si>
  <si>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</si>
  <si>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</si>
  <si>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</si>
  <si>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</si>
  <si>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</si>
  <si>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</si>
  <si>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</si>
  <si>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</si>
  <si>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</si>
  <si>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</si>
  <si>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</si>
  <si>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</si>
  <si>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</si>
  <si>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</si>
  <si>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</si>
  <si>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</si>
  <si>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</si>
  <si>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</si>
  <si>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</si>
  <si>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</si>
  <si>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</si>
  <si>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</si>
  <si>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</si>
  <si>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</si>
  <si>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</si>
  <si>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</si>
  <si>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</si>
  <si>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</si>
  <si>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</si>
  <si>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</si>
  <si>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</si>
  <si>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</si>
  <si>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</si>
  <si>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</si>
  <si>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</si>
  <si>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</si>
  <si>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</si>
  <si>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</si>
  <si>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</si>
  <si>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</si>
  <si>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</si>
  <si>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</si>
  <si>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</si>
  <si>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</si>
  <si>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</si>
  <si>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</si>
  <si>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</si>
  <si>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</si>
  <si>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</si>
  <si>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</si>
  <si>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</si>
  <si>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</si>
  <si>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</si>
  <si>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</si>
  <si>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</si>
  <si>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</si>
  <si>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</si>
  <si>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</si>
  <si>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</si>
  <si>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</si>
  <si>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</si>
  <si>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</si>
  <si>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</si>
  <si>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</si>
  <si>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</si>
  <si>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</si>
  <si>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</si>
  <si>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</si>
  <si>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</si>
  <si>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</si>
  <si>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</si>
  <si>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</si>
  <si>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</si>
  <si>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</si>
  <si>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</si>
  <si>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</si>
  <si>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</si>
  <si>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</si>
  <si>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</si>
  <si>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</si>
  <si>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</si>
  <si>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</si>
  <si>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</si>
  <si>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</si>
  <si>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</si>
  <si>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</si>
  <si>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</si>
  <si>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</si>
  <si>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</si>
  <si>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</si>
  <si>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</si>
  <si>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</si>
  <si>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</si>
  <si>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</si>
  <si>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</si>
  <si>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</si>
  <si>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</si>
  <si>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</si>
  <si>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</si>
  <si>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</si>
  <si>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</si>
  <si>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</si>
  <si>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</si>
  <si>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</si>
  <si>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</si>
  <si>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</si>
  <si>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</si>
  <si>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</si>
  <si>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</si>
  <si>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</si>
  <si>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</si>
  <si>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</si>
  <si>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</si>
  <si>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</si>
  <si>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</si>
  <si>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</si>
  <si>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</si>
  <si>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</si>
  <si>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</si>
  <si>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</si>
  <si>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</si>
  <si>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</si>
  <si>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</si>
  <si>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</si>
  <si>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</si>
  <si>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</si>
  <si>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</si>
  <si>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</si>
  <si>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</si>
  <si>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</si>
  <si>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</si>
  <si>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</si>
  <si>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</si>
  <si>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</si>
  <si>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</si>
  <si>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</si>
  <si>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</si>
  <si>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</si>
  <si>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</si>
  <si>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</si>
  <si>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</si>
  <si>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</si>
  <si>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</si>
  <si>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</si>
  <si>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</si>
  <si>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</si>
  <si>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</si>
  <si>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</si>
  <si>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</si>
  <si>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</si>
  <si>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</si>
  <si>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</si>
  <si>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</si>
  <si>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</si>
  <si>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</si>
  <si>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</si>
  <si>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</si>
  <si>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</si>
  <si>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</si>
  <si>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</si>
  <si>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</si>
  <si>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</si>
  <si>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</si>
  <si>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</si>
  <si>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</si>
  <si>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</si>
  <si>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</si>
  <si>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</si>
  <si>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</si>
  <si>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</si>
  <si>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</si>
  <si>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</si>
  <si>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</si>
  <si>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</si>
  <si>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</si>
  <si>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</si>
  <si>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</si>
  <si>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</si>
  <si>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</si>
  <si>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</si>
  <si>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</si>
  <si>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</si>
  <si>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</si>
  <si>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</si>
  <si>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</si>
  <si>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</si>
  <si>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</si>
  <si>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</si>
  <si>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</si>
  <si>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</si>
  <si>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</si>
  <si>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</si>
  <si>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</si>
  <si>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</si>
  <si>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</si>
  <si>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</si>
  <si>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</si>
  <si>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</si>
  <si>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</si>
  <si>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</si>
  <si>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</si>
  <si>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</si>
  <si>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</si>
  <si>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</si>
  <si>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</si>
  <si>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</si>
  <si>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</si>
  <si>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</si>
  <si>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</si>
  <si>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</si>
  <si>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</si>
  <si>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</si>
  <si>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</si>
  <si>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</si>
  <si>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</si>
  <si>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</si>
  <si>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</si>
  <si>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</si>
  <si>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</si>
  <si>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</si>
  <si>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</si>
  <si>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</si>
  <si>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</si>
  <si>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</si>
  <si>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</si>
  <si>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</si>
  <si>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</si>
  <si>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</si>
  <si>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</si>
  <si>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</si>
  <si>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</si>
  <si>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</si>
  <si>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</si>
  <si>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</si>
  <si>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</si>
  <si>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</si>
  <si>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</si>
  <si>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</si>
  <si>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</si>
  <si>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</si>
  <si>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</si>
  <si>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</si>
  <si>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</si>
  <si>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</si>
  <si>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</si>
  <si>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</si>
  <si>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</si>
  <si>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</si>
  <si>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</si>
  <si>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</si>
  <si>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</si>
  <si>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</si>
  <si>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</si>
  <si>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</si>
  <si>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</si>
  <si>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</si>
  <si>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</si>
  <si>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</si>
  <si>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</si>
  <si>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</si>
  <si>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</si>
  <si>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</si>
  <si>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</si>
  <si>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</si>
  <si>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</si>
  <si>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</si>
  <si>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</si>
  <si>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</si>
  <si>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</si>
  <si>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</si>
  <si>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</si>
  <si>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</si>
  <si>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</si>
  <si>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</si>
  <si>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</si>
  <si>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</si>
  <si>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</si>
  <si>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</si>
  <si>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</si>
  <si>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</si>
  <si>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</si>
  <si>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</si>
  <si>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</si>
  <si>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</si>
  <si>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</si>
  <si>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</si>
  <si>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</si>
  <si>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</si>
  <si>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</si>
  <si>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</si>
  <si>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</si>
  <si>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</si>
  <si>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</si>
  <si>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</si>
  <si>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</si>
  <si>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</si>
  <si>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</si>
  <si>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</si>
  <si>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</si>
  <si>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</si>
  <si>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</si>
  <si>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</si>
  <si>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</si>
  <si>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</si>
  <si>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</si>
  <si>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</si>
  <si>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</si>
  <si>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</si>
  <si>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</si>
  <si>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</si>
  <si>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</si>
  <si>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</si>
  <si>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</si>
  <si>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</si>
  <si>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</si>
  <si>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</si>
  <si>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</si>
  <si>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</si>
  <si>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</si>
  <si>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</si>
  <si>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</si>
  <si>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</si>
  <si>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</si>
  <si>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</si>
  <si>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</si>
  <si>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</si>
  <si>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</si>
  <si>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</si>
  <si>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</si>
  <si>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</si>
  <si>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</si>
  <si>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</si>
  <si>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</si>
  <si>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</si>
  <si>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</si>
  <si>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</si>
  <si>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</si>
  <si>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</si>
  <si>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</si>
  <si>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</si>
  <si>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</si>
  <si>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</si>
  <si>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</si>
  <si>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</si>
  <si>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</si>
  <si>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</si>
  <si>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</si>
  <si>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</si>
  <si>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</si>
  <si>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</si>
  <si>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</si>
  <si>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</si>
  <si>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</si>
  <si>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</si>
  <si>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</si>
  <si>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</si>
  <si>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</si>
  <si>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</si>
  <si>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</si>
  <si>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</si>
  <si>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</si>
  <si>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</si>
  <si>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</si>
  <si>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</si>
  <si>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</si>
  <si>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</si>
  <si>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</si>
  <si>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</si>
  <si>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</si>
  <si>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</si>
  <si>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</si>
  <si>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</si>
  <si>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</si>
  <si>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</si>
  <si>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</si>
  <si>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</si>
  <si>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</si>
  <si>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</si>
  <si>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</si>
  <si>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</si>
  <si>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</si>
  <si>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</si>
  <si>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</si>
  <si>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</si>
  <si>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</si>
  <si>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</si>
  <si>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</si>
  <si>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</si>
  <si>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</si>
  <si>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</si>
  <si>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</si>
  <si>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</si>
  <si>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</si>
  <si>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</si>
  <si>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</si>
  <si>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</si>
  <si>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</si>
  <si>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</si>
  <si>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</si>
  <si>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</si>
  <si>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</si>
  <si>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</si>
  <si>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</si>
  <si>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</si>
  <si>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</si>
  <si>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</si>
  <si>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</si>
  <si>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</si>
  <si>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</si>
  <si>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</si>
  <si>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</si>
  <si>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</si>
  <si>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</si>
  <si>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</si>
  <si>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</si>
  <si>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</si>
  <si>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</si>
  <si>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</si>
  <si>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</si>
  <si>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</si>
  <si>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</si>
  <si>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</si>
  <si>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</si>
  <si>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</si>
  <si>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</si>
  <si>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</si>
  <si>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</si>
  <si>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</si>
  <si>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</si>
  <si>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</si>
  <si>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</si>
  <si>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</si>
  <si>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</si>
  <si>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</si>
  <si>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</si>
  <si>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</si>
  <si>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</si>
  <si>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</si>
  <si>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</si>
  <si>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</si>
  <si>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</si>
  <si>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</si>
  <si>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</si>
  <si>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</si>
  <si>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</si>
  <si>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</si>
  <si>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</si>
  <si>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</si>
  <si>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</si>
  <si>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</si>
  <si>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</si>
  <si>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</si>
  <si>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</si>
  <si>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</si>
  <si>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</si>
  <si>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</si>
  <si>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</si>
  <si>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</si>
  <si>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</si>
  <si>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</si>
  <si>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</si>
  <si>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</si>
  <si>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</si>
  <si>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</si>
  <si>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</si>
  <si>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</si>
  <si>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</si>
  <si>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</si>
  <si>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</si>
  <si>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</si>
  <si>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</si>
  <si>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</si>
  <si>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</si>
  <si>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</si>
  <si>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</si>
  <si>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</si>
  <si>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</si>
  <si>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</si>
  <si>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</si>
  <si>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</si>
  <si>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</si>
  <si>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</si>
  <si>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</si>
  <si>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</si>
  <si>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</si>
  <si>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</si>
  <si>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</si>
  <si>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</si>
  <si>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</si>
  <si>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</si>
  <si>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</si>
  <si>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</si>
  <si>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</si>
  <si>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</si>
  <si>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</si>
  <si>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</si>
  <si>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</si>
  <si>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</si>
  <si>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</si>
  <si>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</si>
  <si>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</si>
  <si>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</si>
  <si>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</si>
  <si>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</si>
  <si>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</si>
  <si>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</si>
  <si>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</si>
  <si>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</si>
  <si>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</si>
  <si>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</si>
  <si>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</si>
  <si>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</si>
  <si>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</si>
  <si>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</si>
  <si>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</si>
  <si>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</si>
  <si>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</si>
  <si>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</si>
  <si>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</si>
  <si>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</si>
  <si>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</si>
  <si>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</si>
  <si>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</si>
  <si>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</si>
  <si>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</si>
  <si>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</si>
  <si>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</si>
  <si>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</si>
  <si>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</si>
  <si>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</si>
  <si>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</si>
  <si>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</si>
  <si>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</si>
  <si>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</si>
  <si>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</si>
  <si>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</si>
  <si>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</si>
  <si>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</si>
  <si>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</si>
  <si>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</si>
  <si>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</si>
  <si>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</si>
  <si>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</si>
  <si>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</si>
  <si>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</si>
  <si>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</si>
  <si>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</si>
  <si>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</si>
  <si>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</si>
  <si>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</si>
  <si>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</si>
  <si>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</si>
  <si>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</si>
  <si>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</si>
  <si>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</si>
  <si>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</si>
  <si>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</si>
  <si>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</si>
  <si>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</si>
  <si>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</si>
  <si>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</si>
  <si>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</si>
  <si>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</si>
  <si>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</si>
  <si>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</si>
  <si>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</si>
  <si>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</si>
  <si>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</si>
  <si>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</si>
  <si>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</si>
  <si>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</si>
  <si>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</si>
  <si>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</si>
  <si>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</si>
  <si>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</si>
  <si>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</si>
  <si>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</si>
  <si>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</si>
  <si>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</si>
  <si>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</si>
  <si>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</si>
  <si>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</si>
  <si>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</si>
  <si>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</si>
  <si>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</si>
  <si>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</si>
  <si>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</si>
  <si>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</si>
  <si>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</si>
  <si>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</si>
  <si>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</si>
  <si>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</si>
  <si>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</si>
  <si>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</si>
  <si>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</si>
  <si>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</si>
  <si>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</si>
  <si>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</si>
  <si>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</si>
  <si>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</si>
  <si>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</si>
  <si>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</si>
  <si>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</si>
  <si>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</si>
  <si>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</si>
  <si>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</si>
  <si>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</si>
  <si>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</si>
  <si>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</si>
  <si>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</si>
  <si>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</si>
  <si>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</si>
  <si>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</si>
  <si>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</si>
  <si>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</si>
  <si>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</si>
  <si>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</si>
  <si>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</si>
  <si>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</si>
  <si>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</si>
  <si>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</si>
  <si>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</si>
  <si>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</si>
  <si>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</si>
  <si>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</si>
  <si>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</si>
  <si>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</si>
  <si>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</si>
  <si>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</si>
  <si>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</si>
  <si>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</si>
  <si>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</si>
  <si>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</si>
  <si>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</si>
  <si>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</si>
  <si>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</si>
  <si>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</si>
  <si>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</si>
  <si>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</si>
  <si>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</si>
  <si>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</si>
  <si>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</si>
  <si>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</si>
  <si>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</si>
  <si>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</si>
  <si>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</si>
  <si>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</si>
  <si>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</si>
  <si>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</si>
  <si>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</si>
  <si>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</si>
  <si>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</si>
  <si>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</si>
  <si>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</si>
  <si>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</si>
  <si>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</si>
  <si>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</si>
  <si>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</si>
  <si>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</si>
  <si>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</si>
  <si>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</si>
  <si>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</si>
  <si>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</si>
  <si>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</si>
  <si>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</si>
  <si>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</si>
  <si>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</si>
  <si>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</si>
  <si>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</si>
  <si>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</si>
  <si>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</si>
  <si>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</si>
  <si>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</si>
  <si>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</si>
  <si>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</si>
  <si>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</si>
  <si>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</si>
  <si>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</si>
  <si>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</si>
  <si>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</si>
  <si>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</si>
  <si>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</si>
  <si>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</si>
  <si>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</si>
  <si>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</si>
  <si>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</si>
  <si>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</si>
  <si>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</si>
  <si>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</si>
  <si>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</si>
  <si>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</si>
  <si>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</si>
  <si>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</si>
  <si>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</si>
  <si>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</si>
  <si>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</si>
  <si>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</si>
  <si>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</si>
  <si>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</si>
  <si>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</si>
  <si>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</si>
  <si>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</si>
  <si>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</si>
  <si>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</si>
  <si>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</si>
  <si>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</si>
  <si>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</si>
  <si>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</si>
  <si>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</si>
  <si>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</si>
  <si>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</si>
  <si>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</si>
  <si>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</si>
  <si>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</si>
  <si>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</si>
  <si>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</si>
  <si>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</si>
  <si>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</si>
  <si>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</si>
  <si>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</si>
  <si>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</si>
  <si>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</si>
  <si>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</si>
  <si>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</si>
  <si>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</si>
  <si>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</si>
  <si>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</si>
  <si>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</si>
  <si>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</si>
  <si>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</si>
  <si>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</si>
  <si>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</si>
  <si>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</si>
  <si>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</si>
  <si>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</si>
  <si>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</si>
  <si>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</si>
  <si>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</si>
  <si>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</si>
  <si>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</si>
  <si>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</si>
  <si>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</si>
  <si>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</si>
  <si>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</si>
  <si>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</si>
  <si>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</si>
  <si>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</si>
  <si>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</si>
  <si>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</si>
  <si>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</si>
  <si>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</si>
  <si>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</si>
  <si>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</si>
  <si>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</si>
  <si>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</si>
  <si>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</si>
  <si>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</si>
  <si>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</si>
  <si>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</si>
  <si>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</si>
  <si>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</si>
  <si>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</si>
  <si>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</si>
  <si>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</si>
  <si>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</si>
  <si>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</si>
  <si>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</si>
  <si>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</si>
  <si>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</si>
  <si>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</si>
  <si>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</si>
  <si>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</si>
  <si>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</si>
  <si>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</si>
  <si>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</si>
  <si>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</si>
  <si>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</si>
  <si>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</si>
  <si>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</si>
  <si>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</si>
  <si>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</si>
  <si>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</si>
  <si>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</si>
  <si>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</si>
  <si>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</si>
  <si>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</si>
  <si>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</si>
  <si>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</si>
  <si>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</si>
  <si>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</si>
  <si>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</si>
  <si>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</si>
  <si>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</si>
  <si>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</si>
  <si>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</si>
  <si>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</si>
  <si>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</si>
  <si>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</si>
  <si>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</si>
  <si>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</si>
  <si>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</si>
  <si>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</si>
  <si>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</si>
  <si>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</si>
  <si>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</si>
  <si>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</si>
  <si>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</si>
  <si>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</si>
  <si>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</si>
  <si>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</si>
  <si>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</si>
  <si>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</si>
  <si>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</si>
  <si>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</si>
  <si>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</si>
  <si>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</si>
  <si>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</si>
  <si>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</si>
  <si>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</si>
  <si>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</si>
  <si>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</si>
  <si>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</si>
  <si>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</si>
  <si>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</si>
  <si>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</si>
  <si>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</si>
  <si>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</si>
  <si>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</si>
  <si>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</si>
  <si>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</si>
  <si>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</si>
  <si>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</si>
  <si>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</si>
  <si>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</si>
  <si>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</si>
  <si>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</si>
  <si>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</si>
  <si>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</si>
  <si>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</si>
  <si>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</si>
  <si>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</si>
  <si>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</si>
  <si>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</si>
  <si>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</si>
  <si>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</si>
  <si>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</si>
  <si>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</si>
  <si>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</si>
  <si>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</si>
  <si>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</si>
  <si>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</si>
  <si>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</si>
  <si>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</si>
  <si>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</si>
  <si>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</si>
  <si>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</si>
  <si>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</si>
  <si>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</si>
  <si>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</si>
  <si>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</si>
  <si>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</si>
  <si>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</si>
  <si>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</si>
  <si>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</si>
  <si>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</si>
  <si>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</si>
  <si>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</si>
  <si>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</si>
  <si>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</si>
  <si>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</si>
  <si>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</si>
  <si>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</si>
  <si>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</si>
  <si>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</si>
  <si>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</si>
  <si>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</si>
  <si>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</si>
  <si>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</si>
  <si>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</si>
  <si>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</si>
  <si>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</si>
  <si>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</si>
  <si>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</si>
  <si>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</si>
  <si>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</si>
  <si>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</si>
  <si>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</si>
  <si>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</si>
  <si>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</si>
  <si>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</si>
  <si>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</si>
  <si>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</si>
  <si>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</si>
  <si>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</si>
  <si>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</si>
  <si>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</si>
  <si>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</si>
  <si>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</si>
  <si>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</si>
  <si>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</si>
  <si>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</si>
  <si>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</si>
  <si>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</si>
  <si>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</si>
  <si>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</si>
  <si>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</si>
  <si>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</si>
  <si>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</si>
  <si>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</si>
  <si>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</si>
  <si>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</si>
  <si>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</si>
  <si>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</si>
  <si>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</si>
  <si>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</si>
  <si>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</si>
  <si>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</si>
  <si>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</si>
  <si>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</si>
  <si>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</si>
  <si>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</si>
  <si>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</si>
  <si>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</si>
  <si>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</si>
  <si>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</si>
  <si>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</si>
  <si>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</si>
  <si>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</si>
  <si>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</si>
  <si>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</si>
  <si>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</si>
  <si>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</si>
  <si>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</si>
  <si>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</si>
  <si>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</si>
  <si>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</si>
  <si>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</si>
  <si>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</si>
  <si>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</si>
  <si>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</si>
  <si>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</si>
  <si>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</si>
  <si>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</si>
  <si>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</si>
  <si>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</si>
  <si>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</si>
  <si>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</si>
  <si>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</si>
  <si>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</si>
  <si>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</si>
  <si>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</si>
  <si>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</si>
  <si>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</si>
  <si>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</si>
  <si>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</si>
  <si>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</si>
  <si>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</si>
  <si>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</si>
  <si>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</si>
  <si>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</si>
  <si>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</si>
  <si>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</si>
  <si>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</si>
  <si>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</si>
  <si>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</si>
  <si>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</si>
  <si>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</si>
  <si>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</si>
  <si>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</si>
  <si>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</si>
  <si>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</si>
  <si>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</si>
  <si>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</si>
  <si>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</si>
  <si>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</si>
  <si>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</si>
  <si>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</si>
  <si>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</si>
  <si>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</si>
  <si>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</si>
  <si>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</si>
  <si>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</si>
  <si>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</si>
  <si>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</si>
  <si>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</si>
  <si>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</si>
  <si>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</si>
  <si>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</si>
  <si>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</si>
  <si>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</si>
  <si>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</si>
  <si>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</si>
  <si>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</si>
  <si>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</si>
  <si>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</si>
  <si>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</si>
  <si>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</si>
  <si>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</si>
  <si>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</si>
  <si>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</si>
  <si>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</si>
  <si>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</si>
  <si>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</si>
  <si>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</si>
  <si>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</si>
  <si>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</si>
  <si>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</si>
  <si>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</si>
  <si>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</si>
  <si>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</si>
  <si>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</si>
  <si>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</si>
  <si>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</si>
  <si>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</si>
  <si>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</si>
  <si>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</si>
  <si>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</si>
  <si>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</si>
  <si>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</si>
  <si>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</si>
  <si>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</si>
  <si>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</si>
  <si>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</si>
  <si>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</si>
  <si>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</si>
  <si>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</si>
  <si>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</si>
  <si>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</si>
  <si>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</si>
  <si>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</si>
  <si>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</si>
  <si>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</si>
  <si>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</si>
  <si>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</si>
  <si>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</si>
  <si>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</si>
  <si>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</si>
  <si>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</si>
  <si>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</si>
  <si>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</si>
  <si>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</si>
  <si>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</si>
  <si>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</si>
  <si>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</si>
  <si>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</si>
  <si>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</si>
  <si>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</si>
  <si>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</si>
  <si>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</si>
  <si>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</si>
  <si>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</si>
  <si>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</si>
  <si>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</si>
  <si>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</si>
  <si>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</si>
  <si>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</si>
  <si>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</si>
  <si>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</si>
  <si>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</si>
  <si>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</si>
  <si>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</si>
  <si>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</si>
  <si>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</si>
  <si>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</si>
  <si>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</si>
  <si>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</si>
  <si>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</si>
  <si>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</si>
  <si>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</si>
  <si>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</si>
  <si>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</si>
  <si>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</si>
  <si>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</si>
  <si>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</si>
  <si>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</si>
  <si>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</si>
  <si>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</si>
  <si>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</si>
  <si>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</si>
  <si>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</si>
  <si>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</si>
  <si>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</si>
  <si>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</si>
  <si>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</si>
  <si>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</si>
  <si>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</si>
  <si>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</si>
  <si>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</si>
  <si>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</si>
  <si>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</si>
  <si>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</si>
  <si>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</si>
  <si>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</si>
  <si>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</si>
  <si>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</si>
  <si>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</si>
  <si>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</si>
  <si>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</si>
  <si>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</si>
  <si>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</si>
  <si>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</si>
  <si>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</si>
  <si>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</si>
  <si>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</si>
  <si>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</si>
  <si>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</si>
  <si>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</si>
  <si>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</si>
  <si>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</si>
  <si>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</si>
  <si>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</si>
  <si>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</si>
  <si>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</si>
  <si>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</si>
  <si>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</si>
  <si>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</si>
  <si>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</si>
  <si>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</si>
  <si>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</si>
  <si>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</si>
  <si>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</si>
  <si>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</si>
  <si>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</si>
  <si>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</si>
  <si>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</si>
  <si>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</si>
  <si>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</si>
  <si>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</si>
  <si>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</si>
  <si>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</si>
  <si>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</si>
  <si>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</si>
  <si>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</si>
  <si>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</si>
  <si>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</si>
  <si>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</si>
  <si>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</si>
  <si>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</si>
  <si>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</si>
  <si>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</si>
  <si>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</si>
  <si>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</si>
  <si>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</si>
  <si>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</si>
  <si>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</si>
  <si>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</si>
  <si>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</si>
  <si>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</si>
  <si>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</si>
  <si>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</si>
  <si>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</si>
  <si>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</si>
  <si>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</si>
  <si>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</si>
  <si>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</si>
  <si>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</si>
  <si>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</si>
  <si>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</si>
  <si>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</si>
  <si>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</si>
  <si>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</si>
  <si>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</si>
  <si>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</si>
  <si>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</si>
  <si>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</si>
  <si>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</si>
  <si>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</si>
  <si>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</si>
  <si>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</si>
  <si>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</si>
  <si>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</si>
  <si>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</si>
  <si>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</si>
  <si>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</si>
  <si>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</si>
  <si>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</si>
  <si>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</si>
  <si>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</si>
  <si>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</si>
  <si>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</si>
  <si>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</si>
  <si>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</si>
  <si>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</si>
  <si>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</si>
  <si>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</si>
  <si>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</si>
  <si>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</si>
  <si>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</si>
  <si>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</si>
  <si>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</si>
  <si>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</si>
  <si>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</si>
  <si>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</si>
  <si>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</si>
  <si>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</si>
  <si>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</si>
  <si>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</si>
  <si>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</si>
  <si>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</si>
  <si>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</si>
  <si>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</si>
  <si>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</si>
  <si>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</si>
  <si>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</si>
  <si>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</si>
  <si>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</si>
  <si>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</si>
  <si>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</si>
  <si>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</si>
  <si>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</si>
  <si>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</si>
  <si>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</si>
  <si>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</si>
  <si>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</si>
  <si>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</si>
  <si>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</si>
  <si>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</si>
  <si>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</si>
  <si>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</si>
  <si>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</si>
  <si>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</si>
  <si>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</si>
  <si>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</si>
  <si>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</si>
  <si>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</si>
  <si>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</si>
  <si>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</si>
  <si>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</si>
  <si>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</si>
  <si>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</si>
  <si>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</si>
  <si>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</si>
  <si>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</si>
  <si>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</si>
  <si>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</si>
  <si>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</si>
  <si>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</si>
  <si>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</si>
  <si>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</si>
  <si>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</si>
  <si>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</si>
  <si>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</si>
  <si>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</si>
  <si>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</si>
  <si>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</si>
  <si>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</si>
  <si>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</si>
  <si>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</si>
  <si>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</si>
  <si>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</si>
  <si>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</si>
  <si>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</si>
  <si>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</si>
  <si>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</si>
  <si>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</si>
  <si>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</si>
  <si>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</si>
  <si>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</si>
  <si>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</si>
  <si>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</si>
  <si>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</si>
  <si>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</si>
  <si>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</si>
  <si>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</si>
  <si>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</si>
  <si>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</si>
  <si>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</si>
  <si>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</si>
  <si>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</si>
  <si>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</si>
  <si>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</si>
  <si>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</si>
  <si>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</si>
  <si>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</si>
  <si>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</si>
  <si>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</si>
  <si>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</si>
  <si>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</si>
  <si>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</si>
  <si>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</si>
  <si>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</si>
  <si>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</si>
  <si>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</si>
  <si>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</si>
  <si>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</si>
  <si>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</si>
  <si>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</si>
  <si>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</si>
  <si>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</si>
  <si>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</si>
  <si>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</si>
  <si>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</si>
  <si>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</si>
  <si>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</si>
  <si>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</si>
  <si>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</si>
  <si>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</si>
  <si>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</si>
  <si>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</si>
  <si>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</si>
  <si>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</si>
  <si>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</si>
  <si>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</si>
  <si>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</si>
  <si>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</si>
  <si>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</si>
  <si>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</si>
  <si>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</si>
  <si>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</si>
  <si>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</si>
  <si>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</si>
  <si>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</si>
  <si>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</si>
  <si>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</si>
  <si>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</si>
  <si>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</si>
  <si>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</si>
  <si>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</si>
  <si>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</si>
  <si>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</si>
  <si>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</si>
  <si>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</si>
  <si>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</si>
  <si>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</si>
  <si>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</si>
  <si>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</si>
  <si>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</si>
  <si>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</si>
  <si>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</si>
  <si>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</si>
  <si>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</si>
  <si>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</si>
  <si>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</si>
  <si>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</si>
  <si>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</si>
  <si>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</si>
  <si>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</si>
  <si>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</si>
  <si>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</si>
  <si>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</si>
  <si>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</si>
  <si>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</si>
  <si>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</si>
  <si>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</si>
  <si>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</si>
  <si>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</si>
  <si>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</si>
  <si>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</si>
  <si>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</si>
  <si>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</si>
  <si>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</si>
  <si>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</si>
  <si>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</si>
  <si>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</si>
  <si>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</si>
  <si>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</si>
  <si>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</si>
  <si>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</si>
  <si>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</si>
  <si>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</si>
  <si>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</si>
  <si>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</si>
  <si>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</si>
  <si>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</si>
  <si>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</si>
  <si>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</si>
  <si>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</si>
  <si>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</si>
  <si>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</si>
  <si>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</si>
  <si>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</si>
  <si>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</si>
  <si>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</si>
  <si>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</si>
  <si>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</si>
  <si>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</si>
  <si>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</si>
  <si>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</si>
  <si>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</si>
  <si>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</si>
  <si>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</si>
  <si>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</si>
  <si>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</si>
  <si>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</si>
  <si>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</si>
  <si>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</si>
  <si>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</si>
  <si>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</si>
  <si>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</si>
  <si>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</si>
  <si>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</si>
  <si>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</si>
  <si>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</si>
  <si>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</si>
  <si>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</si>
  <si>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</si>
  <si>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</si>
  <si>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</si>
  <si>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</si>
  <si>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</si>
  <si>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</si>
  <si>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</si>
  <si>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</si>
  <si>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</si>
  <si>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</si>
  <si>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</si>
  <si>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</si>
  <si>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</si>
  <si>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</si>
  <si>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</si>
  <si>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</si>
  <si>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</si>
  <si>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</si>
  <si>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</si>
  <si>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</si>
  <si>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</si>
  <si>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</si>
  <si>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</si>
  <si>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</si>
  <si>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</si>
  <si>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</si>
  <si>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</si>
  <si>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</si>
  <si>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</si>
  <si>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</si>
  <si>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</si>
  <si>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</si>
  <si>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</si>
  <si>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</si>
  <si>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</si>
  <si>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</si>
  <si>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</si>
  <si>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</si>
  <si>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</si>
  <si>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</si>
  <si>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</si>
  <si>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</si>
  <si>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</si>
  <si>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</si>
  <si>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</si>
  <si>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</si>
  <si>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</si>
  <si>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</si>
  <si>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</si>
  <si>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</si>
  <si>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</si>
  <si>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</si>
  <si>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</si>
  <si>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</si>
  <si>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</si>
  <si>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</si>
  <si>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</si>
  <si>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</si>
  <si>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</si>
  <si>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</si>
  <si>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</si>
  <si>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</si>
  <si>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</si>
  <si>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</si>
  <si>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</si>
  <si>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</si>
  <si>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</si>
  <si>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</si>
  <si>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</si>
  <si>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</si>
  <si>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</si>
  <si>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</si>
  <si>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</si>
  <si>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</si>
  <si>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</si>
  <si>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</si>
  <si>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</si>
  <si>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</si>
  <si>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</si>
  <si>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</si>
  <si>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</si>
  <si>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</si>
  <si>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</si>
  <si>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</si>
  <si>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</si>
  <si>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</si>
  <si>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</si>
  <si>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</si>
  <si>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</si>
  <si>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</si>
  <si>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</si>
  <si>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</si>
  <si>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</si>
  <si>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</si>
  <si>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</si>
  <si>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</si>
  <si>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</si>
  <si>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</si>
  <si>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</si>
  <si>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</si>
  <si>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</si>
  <si>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</si>
  <si>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</si>
  <si>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</si>
  <si>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</si>
  <si>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</si>
  <si>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</si>
  <si>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</si>
  <si>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</si>
  <si>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</si>
  <si>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</si>
  <si>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</si>
  <si>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</si>
  <si>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</si>
  <si>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</si>
  <si>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</si>
  <si>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</si>
  <si>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</si>
  <si>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</si>
  <si>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</si>
  <si>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</si>
  <si>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</si>
  <si>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</si>
  <si>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</si>
  <si>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</si>
  <si>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</si>
  <si>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</si>
  <si>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</si>
  <si>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</si>
  <si>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</si>
  <si>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</si>
  <si>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</si>
  <si>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</si>
  <si>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</si>
  <si>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</si>
  <si>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</si>
  <si>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</si>
  <si>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</si>
  <si>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</si>
  <si>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</si>
  <si>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</si>
  <si>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</si>
  <si>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</si>
  <si>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</si>
  <si>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</si>
  <si>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</si>
  <si>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</si>
  <si>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</si>
  <si>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</si>
  <si>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</si>
  <si>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</si>
  <si>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</si>
  <si>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</si>
  <si>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</si>
  <si>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</si>
  <si>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</si>
  <si>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</si>
  <si>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</si>
  <si>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</si>
  <si>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</si>
  <si>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</si>
  <si>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</si>
  <si>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</si>
  <si>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</si>
  <si>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</si>
  <si>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</si>
  <si>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</si>
  <si>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</si>
  <si>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</si>
  <si>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</si>
  <si>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</si>
  <si>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</si>
  <si>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</si>
  <si>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</si>
  <si>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</si>
  <si>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</si>
  <si>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</si>
  <si>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</si>
  <si>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</si>
  <si>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</si>
  <si>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</si>
  <si>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</si>
  <si>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</si>
  <si>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</si>
  <si>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</si>
  <si>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</si>
  <si>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</si>
  <si>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</si>
  <si>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</si>
  <si>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</si>
  <si>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</si>
  <si>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</si>
  <si>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</si>
  <si>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</si>
  <si>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</si>
  <si>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</si>
  <si>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</si>
  <si>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</si>
  <si>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</si>
  <si>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</si>
  <si>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</si>
  <si>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</si>
  <si>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</si>
  <si>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</si>
  <si>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</si>
  <si>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</si>
  <si>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</si>
  <si>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</si>
  <si>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</si>
  <si>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</si>
  <si>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</si>
  <si>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</si>
  <si>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</si>
  <si>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</si>
  <si>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</si>
  <si>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</si>
  <si>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</si>
  <si>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</si>
  <si>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</si>
  <si>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</si>
  <si>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</si>
  <si>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</si>
  <si>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</si>
  <si>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</si>
  <si>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</si>
  <si>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</si>
  <si>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</si>
  <si>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</si>
  <si>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</si>
  <si>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</si>
  <si>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</si>
  <si>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</si>
  <si>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</si>
  <si>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</si>
  <si>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</si>
  <si>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</si>
  <si>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</si>
  <si>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</si>
  <si>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</si>
  <si>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</si>
  <si>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</si>
  <si>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</si>
  <si>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</si>
  <si>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</si>
  <si>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</si>
  <si>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</si>
  <si>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</si>
  <si>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</si>
  <si>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</si>
  <si>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</si>
  <si>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</si>
  <si>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</si>
  <si>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</si>
  <si>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</si>
  <si>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</si>
  <si>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</si>
  <si>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</si>
  <si>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</si>
  <si>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</si>
  <si>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</si>
  <si>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</si>
  <si>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</si>
  <si>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</si>
  <si>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</si>
  <si>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</si>
  <si>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</si>
  <si>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</si>
  <si>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</si>
  <si>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</si>
  <si>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</si>
  <si>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</si>
  <si>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</si>
  <si>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</si>
  <si>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</si>
  <si>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</si>
  <si>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</si>
  <si>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</si>
  <si>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</si>
  <si>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</si>
  <si>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</si>
  <si>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</si>
  <si>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</si>
  <si>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</si>
  <si>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</si>
  <si>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</si>
  <si>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</si>
  <si>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</si>
  <si>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</si>
  <si>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</si>
  <si>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</si>
  <si>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</si>
  <si>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</si>
  <si>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</si>
  <si>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</si>
  <si>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</si>
  <si>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</si>
  <si>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</si>
  <si>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</si>
  <si>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</si>
  <si>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</si>
  <si>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</si>
  <si>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</si>
  <si>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</si>
  <si>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</si>
  <si>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</si>
  <si>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</si>
  <si>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</si>
  <si>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</si>
  <si>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</si>
  <si>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</si>
  <si>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</si>
  <si>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</si>
  <si>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</si>
  <si>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</si>
  <si>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</si>
  <si>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</si>
  <si>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</si>
  <si>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</si>
  <si>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</si>
  <si>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</si>
  <si>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</si>
  <si>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</si>
  <si>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</si>
  <si>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</si>
  <si>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</si>
  <si>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</si>
  <si>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</si>
  <si>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</si>
  <si>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</si>
  <si>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</si>
  <si>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</si>
  <si>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</si>
  <si>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</si>
  <si>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</si>
  <si>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</si>
  <si>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</si>
  <si>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</si>
  <si>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</si>
  <si>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</si>
  <si>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</si>
  <si>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</si>
  <si>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</si>
  <si>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</si>
  <si>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</si>
  <si>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</si>
  <si>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</si>
  <si>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</si>
  <si>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</si>
  <si>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</si>
  <si>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</si>
  <si>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</si>
  <si>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</si>
  <si>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</si>
  <si>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</si>
  <si>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</si>
  <si>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</si>
  <si>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</si>
  <si>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</si>
  <si>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</si>
  <si>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</si>
  <si>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</si>
  <si>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</si>
  <si>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</si>
  <si>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</si>
  <si>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</si>
  <si>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</si>
  <si>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</si>
  <si>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</si>
  <si>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</si>
  <si>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</si>
  <si>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</si>
  <si>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</si>
  <si>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</si>
  <si>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</si>
  <si>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</si>
  <si>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</si>
  <si>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</si>
  <si>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</si>
  <si>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</si>
  <si>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</si>
  <si>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</si>
  <si>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</si>
  <si>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</si>
  <si>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</si>
  <si>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</si>
  <si>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</si>
  <si>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</si>
  <si>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</si>
  <si>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</si>
  <si>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</si>
  <si>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</si>
  <si>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</si>
  <si>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</si>
  <si>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</si>
  <si>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</si>
  <si>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</si>
  <si>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</si>
  <si>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</si>
  <si>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</si>
  <si>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</si>
  <si>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</si>
  <si>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</si>
  <si>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</si>
  <si>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</si>
  <si>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</si>
  <si>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</si>
  <si>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</si>
  <si>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</si>
  <si>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</si>
  <si>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</si>
  <si>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</si>
  <si>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</si>
  <si>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</si>
  <si>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</si>
  <si>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</si>
  <si>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</si>
  <si>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</si>
  <si>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</si>
  <si>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</si>
  <si>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</si>
  <si>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</si>
  <si>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</si>
  <si>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</si>
  <si>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</si>
  <si>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</si>
  <si>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</si>
  <si>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</si>
  <si>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</si>
  <si>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</si>
  <si>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</si>
  <si>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</si>
  <si>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</si>
  <si>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</si>
  <si>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</si>
  <si>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</si>
  <si>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</si>
  <si>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</si>
  <si>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</si>
  <si>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</si>
  <si>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</si>
  <si>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</si>
  <si>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</si>
  <si>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</si>
  <si>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</si>
  <si>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</si>
  <si>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</si>
  <si>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</si>
  <si>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</si>
  <si>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</si>
  <si>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</si>
  <si>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</si>
  <si>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</si>
  <si>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</si>
  <si>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</si>
  <si>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</si>
  <si>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</si>
  <si>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</si>
  <si>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</si>
  <si>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</si>
  <si>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</si>
  <si>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</si>
  <si>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</si>
  <si>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</si>
  <si>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</si>
  <si>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</si>
  <si>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</si>
  <si>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</si>
  <si>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</si>
  <si>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</si>
  <si>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</si>
  <si>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</si>
  <si>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</si>
  <si>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</si>
  <si>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</si>
  <si>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</si>
  <si>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</si>
  <si>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</si>
  <si>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</si>
  <si>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</si>
  <si>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</si>
  <si>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</si>
  <si>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</si>
  <si>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</si>
  <si>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</si>
  <si>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</si>
  <si>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</si>
  <si>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</si>
  <si>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</si>
  <si>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</si>
  <si>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</si>
  <si>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</si>
  <si>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</si>
  <si>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</si>
  <si>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</si>
  <si>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</si>
  <si>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</si>
  <si>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</si>
  <si>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</si>
  <si>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</si>
  <si>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</si>
  <si>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</si>
  <si>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</si>
  <si>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</si>
  <si>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</si>
  <si>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</si>
  <si>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</si>
  <si>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</si>
  <si>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</si>
  <si>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</si>
  <si>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</si>
  <si>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</si>
  <si>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</si>
  <si>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</si>
  <si>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</si>
  <si>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</si>
  <si>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</si>
  <si>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</si>
  <si>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</si>
  <si>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</si>
  <si>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</si>
  <si>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</si>
  <si>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</si>
  <si>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</si>
  <si>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</si>
  <si>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</si>
  <si>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</si>
  <si>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</si>
  <si>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</si>
  <si>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</si>
  <si>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</si>
  <si>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</si>
  <si>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</si>
  <si>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</si>
  <si>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</si>
  <si>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</si>
  <si>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</si>
  <si>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</si>
  <si>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</si>
  <si>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</si>
  <si>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</si>
  <si>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</si>
  <si>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</si>
  <si>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</si>
  <si>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</si>
  <si>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</si>
  <si>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</si>
  <si>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</si>
  <si>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</si>
  <si>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</si>
  <si>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</si>
  <si>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</si>
  <si>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</si>
  <si>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</si>
  <si>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</si>
  <si>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</si>
  <si>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</si>
  <si>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</si>
  <si>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</si>
  <si>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</si>
  <si>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</si>
  <si>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</si>
  <si>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</si>
  <si>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</si>
  <si>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</si>
  <si>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</si>
  <si>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</si>
  <si>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</si>
  <si>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</si>
  <si>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</si>
  <si>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</si>
  <si>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</si>
  <si>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</si>
  <si>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</si>
  <si>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</si>
  <si>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</si>
  <si>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</si>
  <si>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</si>
  <si>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</si>
  <si>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</si>
  <si>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</si>
  <si>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</si>
  <si>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</si>
  <si>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</si>
  <si>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</si>
  <si>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</si>
  <si>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</si>
  <si>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</si>
  <si>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</si>
  <si>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</si>
  <si>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</si>
  <si>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</si>
  <si>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</si>
  <si>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</si>
  <si>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</si>
  <si>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</si>
  <si>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</si>
  <si>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</si>
  <si>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</si>
  <si>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</si>
  <si>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</si>
  <si>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</si>
  <si>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</si>
  <si>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</si>
  <si>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</si>
  <si>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</si>
  <si>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</si>
  <si>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</si>
  <si>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</si>
  <si>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</si>
  <si>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</si>
  <si>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</si>
  <si>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</si>
  <si>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</si>
  <si>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</si>
  <si>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</si>
  <si>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</si>
  <si>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</si>
  <si>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</si>
  <si>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</si>
  <si>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</si>
  <si>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</si>
  <si>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</si>
  <si>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</si>
  <si>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</si>
  <si>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</si>
  <si>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</si>
  <si>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</si>
  <si>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</si>
  <si>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</si>
  <si>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</si>
  <si>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</si>
  <si>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</si>
  <si>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</si>
  <si>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</si>
  <si>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</si>
  <si>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</si>
  <si>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</si>
  <si>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</si>
  <si>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</si>
  <si>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</si>
  <si>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</si>
  <si>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</si>
  <si>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</si>
  <si>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</si>
  <si>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</si>
  <si>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</si>
  <si>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</si>
  <si>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</si>
  <si>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</si>
  <si>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</si>
  <si>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</si>
  <si>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</si>
  <si>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</si>
  <si>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</si>
  <si>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</si>
  <si>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</si>
  <si>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</si>
  <si>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</si>
  <si>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</si>
  <si>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</si>
  <si>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</si>
  <si>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</si>
  <si>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</si>
  <si>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</si>
  <si>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</si>
  <si>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</si>
  <si>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</si>
  <si>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</si>
  <si>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</si>
  <si>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</si>
  <si>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</si>
  <si>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</si>
  <si>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</si>
  <si>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</si>
  <si>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</si>
  <si>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</si>
  <si>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</si>
  <si>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</si>
  <si>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</si>
  <si>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</si>
  <si>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</si>
  <si>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</si>
  <si>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</si>
  <si>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</si>
  <si>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</si>
  <si>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</si>
  <si>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</si>
  <si>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</si>
  <si>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</si>
  <si>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</si>
  <si>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</si>
  <si>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</si>
  <si>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</si>
  <si>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</si>
  <si>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</si>
  <si>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</si>
  <si>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</si>
  <si>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</si>
  <si>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</si>
  <si>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</si>
  <si>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</si>
  <si>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</si>
  <si>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</si>
  <si>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</si>
  <si>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</si>
  <si>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</si>
  <si>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</si>
  <si>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</si>
  <si>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</si>
  <si>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</si>
  <si>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</si>
  <si>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</si>
  <si>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</si>
  <si>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</si>
  <si>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</si>
  <si>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</si>
  <si>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</si>
  <si>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</si>
  <si>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</si>
  <si>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</si>
  <si>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</si>
  <si>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</si>
  <si>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</si>
  <si>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</si>
  <si>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</si>
  <si>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</si>
  <si>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</si>
  <si>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</si>
  <si>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</si>
  <si>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</si>
  <si>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</si>
  <si>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</si>
  <si>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</si>
  <si>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</si>
  <si>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</si>
  <si>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</si>
  <si>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</si>
  <si>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</si>
  <si>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</si>
  <si>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</si>
  <si>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</si>
  <si>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</si>
  <si>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</si>
  <si>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</si>
  <si>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</si>
  <si>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</si>
  <si>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</si>
  <si>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</si>
  <si>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</si>
  <si>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</si>
  <si>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</si>
  <si>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</si>
  <si>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</si>
  <si>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</si>
  <si>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</si>
  <si>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</si>
  <si>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</si>
  <si>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</si>
  <si>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</si>
  <si>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</si>
  <si>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</si>
  <si>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</si>
  <si>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</si>
  <si>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</si>
  <si>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</si>
  <si>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</si>
  <si>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</si>
  <si>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</si>
  <si>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</si>
  <si>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</si>
  <si>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</si>
  <si>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</si>
  <si>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</si>
  <si>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</si>
  <si>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</si>
  <si>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</si>
  <si>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</si>
  <si>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</si>
  <si>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</si>
  <si>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</si>
  <si>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</si>
  <si>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</si>
  <si>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</si>
  <si>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</si>
  <si>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</si>
  <si>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</si>
  <si>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</si>
  <si>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</si>
  <si>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</si>
  <si>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</si>
  <si>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</si>
  <si>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</si>
  <si>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</si>
  <si>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</si>
  <si>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</si>
  <si>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</si>
  <si>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</si>
  <si>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</si>
  <si>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</si>
  <si>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</si>
  <si>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</si>
  <si>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</si>
  <si>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</si>
  <si>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</si>
  <si>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</si>
  <si>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</si>
  <si>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</si>
  <si>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</si>
  <si>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</si>
  <si>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</si>
  <si>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</si>
  <si>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</si>
  <si>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</si>
  <si>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</si>
  <si>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</si>
  <si>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</si>
  <si>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</si>
  <si>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</si>
  <si>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</si>
  <si>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</si>
  <si>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</si>
  <si>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</si>
  <si>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</si>
  <si>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</si>
  <si>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</si>
  <si>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</si>
  <si>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</si>
  <si>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</si>
  <si>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</si>
  <si>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</si>
  <si>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</si>
  <si>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</si>
  <si>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</si>
  <si>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</si>
  <si>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</si>
  <si>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</si>
  <si>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</si>
  <si>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</si>
  <si>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</si>
  <si>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</si>
  <si>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</si>
  <si>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</si>
  <si>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</si>
  <si>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</si>
  <si>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</si>
  <si>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</si>
  <si>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</si>
  <si>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</si>
  <si>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</si>
  <si>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</si>
  <si>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</si>
  <si>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</si>
  <si>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</si>
  <si>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</si>
  <si>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</si>
  <si>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</si>
  <si>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</si>
  <si>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</si>
  <si>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</si>
  <si>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</si>
  <si>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</si>
  <si>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</si>
  <si>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</si>
  <si>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</si>
  <si>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</si>
  <si>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</si>
  <si>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</si>
  <si>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</si>
  <si>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</si>
  <si>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</si>
  <si>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</si>
  <si>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</si>
  <si>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</si>
  <si>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</si>
  <si>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</si>
  <si>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</si>
  <si>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</si>
  <si>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</si>
  <si>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</si>
  <si>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</si>
  <si>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</si>
  <si>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</si>
  <si>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</si>
  <si>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</si>
  <si>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</si>
  <si>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</si>
  <si>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</si>
  <si>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</si>
  <si>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</si>
  <si>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</si>
  <si>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</si>
  <si>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</si>
  <si>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</si>
  <si>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</si>
  <si>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</si>
  <si>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</si>
  <si>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</si>
  <si>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</si>
  <si>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</si>
  <si>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</si>
  <si>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</si>
  <si>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</si>
  <si>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</si>
  <si>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</si>
  <si>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</si>
  <si>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</si>
  <si>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</si>
  <si>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</si>
  <si>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</si>
  <si>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</si>
  <si>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</si>
  <si>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</si>
  <si>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</si>
  <si>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</si>
  <si>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</si>
  <si>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</si>
  <si>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</si>
  <si>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</si>
  <si>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</si>
  <si>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</si>
  <si>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</si>
  <si>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</si>
  <si>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</si>
  <si>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</si>
  <si>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</si>
  <si>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</si>
  <si>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</si>
  <si>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</si>
  <si>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</si>
  <si>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</si>
  <si>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</si>
  <si>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</si>
  <si>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</si>
  <si>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</si>
  <si>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</si>
  <si>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</si>
  <si>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</si>
  <si>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</si>
  <si>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</si>
  <si>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</si>
  <si>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</si>
  <si>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</si>
  <si>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</si>
  <si>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</si>
  <si>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</si>
  <si>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</si>
  <si>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</si>
  <si>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</si>
  <si>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</si>
  <si>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</si>
  <si>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</si>
  <si>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</si>
  <si>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</si>
  <si>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</si>
  <si>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</si>
  <si>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</si>
  <si>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</si>
  <si>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</si>
  <si>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</si>
  <si>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</si>
  <si>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</si>
  <si>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</si>
  <si>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</si>
  <si>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</si>
  <si>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</si>
  <si>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</si>
  <si>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</si>
  <si>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</si>
  <si>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</si>
  <si>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</si>
  <si>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</si>
  <si>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</si>
  <si>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</si>
  <si>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</si>
  <si>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</si>
  <si>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</si>
  <si>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</si>
  <si>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</si>
  <si>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</si>
  <si>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</si>
  <si>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</si>
  <si>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</si>
  <si>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</si>
  <si>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</si>
  <si>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</si>
  <si>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</si>
  <si>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</si>
  <si>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</si>
  <si>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</si>
  <si>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</si>
  <si>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</si>
  <si>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</si>
  <si>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</si>
  <si>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</si>
  <si>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</si>
  <si>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</si>
  <si>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</si>
  <si>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</si>
  <si>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</si>
  <si>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</si>
  <si>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</si>
  <si>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</si>
  <si>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</si>
  <si>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</si>
  <si>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</si>
  <si>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</si>
  <si>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</si>
  <si>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</si>
  <si>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</si>
  <si>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</si>
  <si>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</si>
  <si>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</si>
  <si>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</si>
  <si>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</si>
  <si>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</si>
  <si>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</si>
  <si>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</si>
  <si>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</si>
  <si>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</si>
  <si>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</si>
  <si>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</si>
  <si>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</si>
  <si>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</si>
  <si>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</si>
  <si>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</si>
  <si>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</si>
  <si>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</si>
  <si>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</si>
  <si>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</si>
  <si>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</si>
  <si>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</si>
  <si>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</si>
  <si>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</si>
  <si>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</si>
  <si>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</si>
  <si>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</si>
  <si>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</si>
  <si>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</si>
  <si>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</si>
  <si>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</si>
  <si>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</si>
  <si>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</si>
  <si>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</si>
  <si>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</si>
  <si>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</si>
  <si>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</si>
  <si>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</si>
  <si>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</si>
  <si>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</si>
  <si>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</si>
  <si>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</si>
  <si>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</si>
  <si>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</si>
  <si>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</si>
  <si>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</si>
  <si>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</si>
  <si>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</si>
  <si>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</si>
  <si>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</si>
  <si>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</si>
  <si>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</si>
  <si>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</si>
  <si>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</si>
  <si>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</si>
  <si>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</si>
  <si>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</si>
  <si>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</si>
  <si>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</si>
  <si>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</si>
  <si>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</si>
  <si>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</si>
  <si>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</si>
  <si>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</si>
  <si>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</si>
  <si>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</si>
  <si>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</si>
  <si>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</si>
  <si>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</si>
  <si>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</si>
  <si>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</si>
  <si>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</si>
  <si>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</si>
  <si>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</si>
  <si>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</si>
  <si>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</si>
  <si>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</si>
  <si>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</si>
  <si>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</si>
  <si>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</si>
  <si>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</si>
  <si>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</si>
  <si>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</si>
  <si>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</si>
  <si>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</si>
  <si>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</si>
  <si>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</si>
  <si>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</si>
  <si>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</si>
  <si>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</si>
  <si>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</si>
  <si>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</si>
  <si>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</si>
  <si>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</si>
  <si>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</si>
  <si>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</si>
  <si>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</si>
  <si>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</si>
  <si>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</si>
  <si>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</si>
  <si>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</si>
  <si>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</si>
  <si>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</si>
  <si>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</si>
  <si>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</si>
  <si>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</si>
  <si>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</si>
  <si>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</si>
  <si>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</si>
  <si>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</si>
  <si>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</si>
  <si>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</si>
  <si>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</si>
  <si>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</si>
  <si>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</si>
  <si>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</si>
  <si>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</si>
  <si>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</si>
  <si>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</si>
  <si>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</si>
  <si>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</si>
  <si>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</si>
  <si>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</si>
  <si>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</si>
  <si>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</si>
  <si>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</si>
  <si>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</si>
  <si>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</si>
  <si>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</si>
  <si>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</si>
  <si>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</si>
  <si>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</si>
  <si>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</si>
  <si>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</si>
  <si>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</si>
  <si>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</si>
  <si>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</si>
  <si>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</si>
  <si>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</si>
  <si>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</si>
  <si>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</si>
  <si>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</si>
  <si>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</si>
  <si>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</si>
  <si>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</si>
  <si>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</si>
  <si>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</si>
  <si>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</si>
  <si>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</si>
  <si>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</si>
  <si>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</si>
  <si>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</si>
  <si>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</si>
  <si>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</si>
  <si>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</si>
  <si>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</si>
  <si>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</si>
  <si>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</si>
  <si>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</si>
  <si>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</si>
  <si>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</si>
  <si>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</si>
  <si>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</si>
  <si>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</si>
  <si>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</si>
  <si>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</si>
  <si>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</si>
  <si>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</si>
  <si>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</si>
  <si>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</si>
  <si>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</si>
  <si>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</si>
  <si>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</si>
  <si>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</si>
  <si>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</si>
  <si>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</si>
  <si>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</si>
  <si>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</si>
  <si>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</si>
  <si>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</si>
  <si>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</si>
  <si>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</si>
  <si>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</si>
  <si>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</si>
  <si>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</si>
  <si>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</si>
  <si>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</si>
  <si>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</si>
  <si>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</si>
  <si>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</si>
  <si>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</si>
  <si>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</si>
  <si>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</si>
  <si>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</si>
  <si>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</si>
  <si>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</si>
  <si>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</si>
  <si>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</si>
  <si>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</si>
  <si>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</si>
  <si>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</si>
  <si>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</si>
  <si>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</si>
  <si>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</si>
  <si>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</si>
  <si>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</si>
  <si>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</si>
  <si>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</si>
  <si>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</si>
  <si>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</si>
  <si>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</si>
  <si>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</si>
  <si>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</si>
  <si>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</si>
  <si>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</si>
  <si>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</si>
  <si>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</si>
  <si>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</si>
  <si>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</si>
  <si>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</si>
  <si>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</si>
  <si>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</si>
  <si>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</si>
  <si>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</si>
  <si>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</si>
  <si>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</si>
  <si>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</si>
  <si>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</si>
  <si>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</si>
  <si>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</si>
  <si>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</si>
  <si>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</si>
  <si>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</si>
  <si>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</si>
  <si>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</si>
  <si>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</si>
  <si>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</si>
  <si>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</si>
  <si>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</si>
  <si>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</si>
  <si>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</si>
  <si>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</si>
  <si>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</si>
  <si>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</si>
  <si>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</si>
  <si>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</si>
  <si>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</si>
  <si>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</si>
  <si>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</si>
  <si>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</si>
  <si>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</si>
  <si>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</si>
  <si>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</si>
  <si>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</si>
  <si>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</si>
  <si>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</si>
  <si>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</si>
  <si>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</si>
  <si>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</si>
  <si>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</si>
  <si>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</si>
  <si>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</si>
  <si>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</si>
  <si>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</si>
  <si>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</si>
  <si>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</si>
  <si>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</si>
  <si>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</si>
  <si>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</si>
  <si>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</si>
  <si>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</si>
  <si>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</si>
  <si>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</si>
  <si>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</si>
  <si>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</si>
  <si>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</si>
  <si>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</si>
  <si>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</si>
  <si>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</si>
  <si>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</si>
  <si>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</si>
  <si>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</si>
  <si>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</si>
  <si>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</si>
  <si>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</si>
  <si>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</si>
  <si>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</si>
  <si>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</si>
  <si>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</si>
  <si>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</si>
  <si>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</si>
  <si>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</si>
  <si>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</si>
  <si>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</si>
  <si>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</si>
  <si>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</si>
  <si>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</si>
  <si>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</si>
  <si>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</si>
  <si>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</si>
  <si>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</si>
  <si>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</si>
  <si>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</si>
  <si>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</si>
  <si>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</si>
  <si>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</si>
  <si>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</si>
  <si>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</si>
  <si>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</si>
  <si>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</si>
  <si>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</si>
  <si>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</si>
  <si>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</si>
  <si>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</si>
  <si>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</si>
  <si>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</si>
  <si>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</si>
  <si>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</si>
  <si>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</si>
  <si>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</si>
  <si>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</si>
  <si>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</si>
  <si>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</si>
  <si>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</si>
  <si>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</si>
  <si>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</si>
  <si>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</si>
  <si>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</si>
  <si>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</si>
  <si>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</si>
  <si>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</si>
  <si>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</si>
  <si>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</si>
  <si>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</si>
  <si>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</si>
  <si>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</si>
  <si>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</si>
  <si>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</si>
  <si>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</si>
  <si>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</si>
  <si>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</si>
  <si>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</si>
  <si>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</si>
  <si>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</si>
  <si>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</si>
  <si>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</si>
  <si>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</si>
  <si>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</si>
  <si>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</si>
  <si>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</si>
  <si>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</si>
  <si>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</si>
  <si>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</si>
  <si>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</si>
  <si>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</si>
  <si>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</si>
  <si>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</si>
  <si>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</si>
  <si>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</si>
  <si>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</si>
  <si>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</si>
  <si>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</si>
  <si>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</si>
  <si>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</si>
  <si>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</si>
  <si>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</si>
  <si>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</si>
  <si>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</si>
  <si>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</si>
  <si>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</si>
  <si>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</si>
  <si>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</si>
  <si>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</si>
  <si>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</si>
  <si>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</si>
  <si>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</si>
  <si>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</si>
  <si>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</si>
  <si>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</si>
  <si>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</si>
  <si>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</si>
  <si>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</si>
  <si>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</si>
  <si>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</si>
  <si>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</si>
  <si>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</si>
  <si>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</si>
  <si>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</si>
  <si>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</si>
  <si>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</si>
  <si>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</si>
  <si>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</si>
  <si>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</si>
  <si>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</si>
  <si>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</si>
  <si>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</si>
  <si>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</si>
  <si>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</si>
  <si>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</si>
  <si>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</si>
  <si>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</si>
  <si>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</si>
  <si>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</si>
  <si>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</si>
  <si>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</si>
  <si>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</si>
  <si>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</si>
  <si>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</si>
  <si>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</si>
  <si>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</si>
  <si>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</si>
  <si>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</si>
  <si>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</si>
  <si>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</si>
  <si>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</si>
  <si>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</si>
  <si>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</si>
  <si>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</si>
  <si>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</si>
  <si>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</si>
  <si>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</si>
  <si>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</si>
  <si>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</si>
  <si>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</si>
  <si>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</si>
  <si>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</si>
  <si>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</si>
  <si>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</si>
  <si>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</si>
  <si>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</si>
  <si>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</si>
  <si>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</si>
  <si>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</si>
  <si>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</si>
  <si>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</si>
  <si>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</si>
  <si>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</si>
  <si>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</si>
  <si>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</si>
  <si>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</si>
  <si>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</si>
  <si>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</si>
  <si>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</si>
  <si>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</si>
  <si>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</si>
  <si>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</si>
  <si>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</si>
  <si>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</si>
  <si>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</si>
  <si>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</si>
  <si>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</si>
  <si>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</si>
  <si>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</si>
  <si>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</si>
  <si>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</si>
  <si>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</si>
  <si>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</si>
  <si>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</si>
  <si>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</si>
  <si>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</si>
  <si>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</si>
  <si>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</si>
  <si>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</si>
  <si>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</si>
  <si>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</si>
  <si>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</si>
  <si>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</si>
  <si>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</si>
  <si>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</si>
  <si>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</si>
  <si>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</si>
  <si>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</si>
  <si>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</si>
  <si>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</si>
  <si>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</si>
  <si>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</si>
  <si>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</si>
  <si>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</si>
  <si>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</si>
  <si>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</si>
  <si>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</si>
  <si>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</si>
  <si>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</si>
  <si>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</si>
  <si>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</si>
  <si>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</si>
  <si>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</si>
  <si>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</si>
  <si>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</si>
  <si>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</si>
  <si>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</si>
  <si>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</si>
  <si>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</si>
  <si>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</si>
  <si>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</si>
  <si>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</si>
  <si>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</si>
  <si>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</si>
  <si>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</si>
  <si>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</si>
  <si>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</si>
  <si>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</si>
  <si>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</si>
  <si>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</si>
  <si>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</si>
  <si>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</si>
  <si>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</si>
  <si>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</si>
  <si>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</si>
  <si>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</si>
  <si>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</si>
  <si>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</si>
  <si>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</si>
  <si>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</si>
  <si>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</si>
  <si>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</si>
  <si>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</si>
  <si>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</si>
  <si>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</si>
  <si>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</si>
  <si>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</si>
  <si>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</si>
  <si>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</si>
  <si>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</si>
  <si>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</si>
  <si>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</si>
  <si>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</si>
  <si>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</si>
  <si>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</si>
  <si>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</si>
  <si>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</si>
  <si>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</si>
  <si>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</si>
  <si>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</si>
  <si>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</si>
  <si>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</si>
  <si>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</si>
  <si>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</si>
  <si>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</si>
  <si>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</si>
  <si>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</si>
  <si>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</si>
  <si>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</si>
  <si>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</si>
  <si>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</si>
  <si>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</si>
  <si>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</si>
  <si>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</si>
  <si>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</si>
  <si>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</si>
  <si>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</si>
  <si>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</si>
  <si>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</si>
  <si>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</si>
  <si>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</si>
  <si>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</si>
  <si>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</si>
  <si>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</si>
  <si>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</si>
  <si>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</si>
  <si>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</si>
  <si>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</si>
  <si>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</si>
  <si>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</si>
  <si>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</si>
  <si>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</si>
  <si>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</si>
  <si>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</si>
  <si>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</si>
  <si>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</si>
  <si>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</si>
  <si>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</si>
  <si>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</si>
  <si>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</si>
  <si>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</si>
  <si>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</si>
  <si>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</si>
  <si>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</si>
  <si>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</si>
  <si>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</si>
  <si>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</si>
  <si>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</si>
  <si>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</si>
  <si>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</si>
  <si>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</si>
  <si>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</si>
  <si>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</si>
  <si>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</si>
  <si>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</si>
  <si>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</si>
  <si>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</si>
  <si>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</si>
  <si>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</si>
  <si>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</si>
  <si>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</si>
  <si>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</si>
  <si>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</si>
  <si>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</si>
  <si>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</si>
  <si>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</si>
  <si>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</si>
  <si>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</si>
  <si>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</si>
  <si>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</si>
  <si>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</si>
  <si>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</si>
  <si>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</si>
  <si>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</si>
  <si>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</si>
  <si>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</si>
  <si>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</si>
  <si>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</si>
  <si>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</si>
  <si>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</si>
  <si>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</si>
  <si>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</si>
  <si>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</si>
  <si>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</si>
  <si>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</si>
  <si>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</si>
  <si>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</si>
  <si>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</si>
  <si>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</si>
  <si>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</si>
  <si>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</si>
  <si>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</si>
  <si>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</si>
  <si>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</si>
  <si>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</si>
  <si>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</si>
  <si>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</si>
  <si>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</si>
  <si>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</si>
  <si>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</si>
  <si>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</si>
  <si>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</si>
  <si>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</si>
  <si>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</si>
  <si>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</si>
  <si>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</si>
  <si>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</si>
  <si>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</si>
  <si>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</si>
  <si>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</si>
  <si>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</si>
  <si>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</si>
  <si>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</si>
  <si>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</si>
  <si>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</si>
  <si>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</si>
  <si>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</si>
  <si>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</si>
  <si>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</si>
  <si>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</si>
  <si>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</si>
  <si>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</si>
  <si>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</si>
  <si>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</si>
  <si>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</si>
  <si>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</si>
  <si>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</si>
  <si>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</si>
  <si>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</si>
  <si>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</si>
  <si>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</si>
  <si>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</si>
  <si>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</si>
  <si>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</si>
  <si>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</si>
  <si>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</si>
  <si>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</si>
  <si>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</si>
  <si>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</si>
  <si>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</si>
  <si>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</si>
  <si>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</si>
  <si>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</si>
  <si>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</si>
  <si>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</si>
  <si>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</si>
  <si>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</si>
  <si>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</si>
  <si>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</si>
  <si>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</si>
  <si>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</si>
  <si>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</si>
  <si>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</si>
  <si>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</si>
  <si>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</si>
  <si>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</si>
  <si>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</si>
  <si>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</si>
  <si>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</si>
  <si>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</si>
  <si>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</si>
  <si>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</si>
  <si>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</si>
  <si>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</si>
  <si>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</si>
  <si>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</si>
  <si>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</si>
  <si>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</si>
  <si>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</si>
  <si>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</si>
  <si>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</si>
  <si>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</si>
  <si>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</si>
  <si>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</si>
  <si>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</si>
  <si>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</si>
  <si>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</si>
  <si>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</si>
  <si>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</si>
  <si>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</si>
  <si>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</si>
  <si>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</si>
  <si>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</si>
  <si>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</si>
  <si>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</si>
  <si>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</si>
  <si>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</si>
  <si>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</si>
  <si>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</si>
  <si>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</si>
  <si>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</si>
  <si>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</si>
  <si>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</si>
  <si>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</si>
  <si>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</si>
  <si>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</si>
  <si>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</si>
  <si>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</si>
  <si>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</si>
  <si>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</si>
  <si>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</si>
  <si>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</si>
  <si>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</si>
  <si>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</si>
  <si>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</si>
  <si>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</si>
  <si>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</si>
  <si>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</si>
  <si>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</si>
  <si>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</si>
  <si>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</si>
  <si>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</si>
  <si>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</si>
  <si>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</si>
  <si>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</si>
  <si>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</si>
  <si>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</si>
  <si>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</si>
  <si>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</si>
  <si>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</si>
  <si>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</si>
  <si>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</si>
  <si>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</si>
  <si>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</si>
  <si>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</si>
  <si>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</si>
  <si>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</si>
  <si>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</si>
  <si>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</si>
  <si>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</si>
  <si>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</si>
  <si>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</si>
  <si>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</si>
  <si>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</si>
  <si>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</si>
  <si>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</si>
  <si>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</si>
  <si>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</si>
  <si>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</si>
  <si>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</si>
  <si>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</si>
  <si>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</si>
  <si>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</si>
  <si>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</si>
  <si>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</si>
  <si>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</si>
  <si>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</si>
  <si>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</si>
  <si>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</si>
  <si>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</si>
  <si>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</si>
  <si>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</si>
  <si>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</si>
  <si>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</si>
  <si>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</si>
  <si>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</si>
  <si>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</si>
  <si>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</si>
  <si>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</si>
  <si>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</si>
  <si>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</si>
  <si>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</si>
  <si>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</si>
  <si>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</si>
  <si>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</si>
  <si>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</si>
  <si>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</si>
  <si>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</si>
  <si>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</si>
  <si>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</si>
  <si>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</si>
  <si>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</si>
  <si>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</si>
  <si>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</si>
  <si>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</si>
  <si>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</si>
  <si>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</si>
  <si>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</si>
  <si>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</si>
  <si>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</si>
  <si>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</si>
  <si>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</si>
  <si>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</si>
  <si>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</si>
  <si>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</si>
  <si>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</si>
  <si>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</si>
  <si>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</si>
  <si>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</si>
  <si>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</si>
  <si>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</si>
  <si>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</si>
  <si>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</si>
  <si>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</si>
  <si>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</si>
  <si>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</si>
  <si>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</si>
  <si>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</si>
  <si>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</si>
  <si>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</si>
  <si>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</si>
  <si>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</si>
  <si>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</si>
  <si>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</si>
  <si>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</si>
  <si>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</si>
  <si>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</si>
  <si>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</si>
  <si>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</si>
  <si>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</si>
  <si>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</si>
  <si>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</si>
  <si>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</si>
  <si>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</si>
  <si>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</si>
  <si>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</si>
  <si>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</si>
  <si>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</si>
  <si>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</si>
  <si>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</si>
  <si>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</si>
  <si>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</si>
  <si>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</si>
  <si>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</si>
  <si>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</si>
  <si>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</si>
  <si>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</si>
  <si>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</si>
  <si>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</si>
  <si>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</si>
  <si>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</si>
  <si>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</si>
  <si>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</si>
  <si>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</si>
  <si>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</si>
  <si>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</si>
  <si>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</si>
  <si>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</si>
  <si>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</si>
  <si>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</si>
  <si>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</si>
  <si>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</si>
  <si>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</si>
  <si>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</si>
  <si>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</si>
  <si>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</si>
  <si>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</si>
  <si>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</si>
  <si>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</si>
  <si>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</si>
  <si>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</si>
  <si>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</si>
  <si>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</si>
  <si>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</si>
  <si>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</si>
  <si>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</si>
  <si>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</si>
  <si>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</si>
  <si>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</si>
  <si>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</si>
  <si>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</si>
  <si>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</si>
  <si>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</si>
  <si>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</si>
  <si>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</si>
  <si>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</si>
  <si>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</si>
  <si>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</si>
  <si>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</si>
  <si>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</si>
  <si>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</si>
  <si>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</si>
  <si>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</si>
  <si>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</si>
  <si>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</si>
  <si>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</si>
  <si>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</si>
  <si>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</si>
  <si>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</si>
  <si>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</si>
  <si>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</si>
  <si>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</si>
  <si>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</si>
  <si>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</si>
  <si>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</si>
  <si>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</si>
  <si>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</si>
  <si>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</si>
  <si>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</si>
  <si>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</si>
  <si>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</si>
  <si>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</si>
  <si>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</si>
  <si>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</si>
  <si>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</si>
  <si>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</si>
  <si>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</si>
  <si>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</si>
  <si>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</si>
  <si>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</si>
  <si>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</si>
  <si>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</si>
  <si>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</si>
  <si>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</si>
  <si>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</si>
  <si>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</si>
  <si>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</si>
  <si>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</si>
  <si>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</si>
  <si>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</si>
  <si>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</si>
  <si>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</si>
  <si>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</si>
  <si>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</si>
  <si>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</si>
  <si>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</si>
  <si>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</si>
  <si>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</si>
  <si>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</si>
  <si>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</si>
  <si>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</si>
  <si>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</si>
  <si>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</si>
  <si>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</si>
  <si>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</si>
  <si>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</si>
  <si>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</si>
  <si>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</si>
  <si>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</si>
  <si>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</si>
  <si>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</si>
  <si>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</si>
  <si>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</si>
  <si>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</si>
  <si>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</si>
  <si>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</si>
  <si>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</si>
  <si>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</si>
  <si>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</si>
  <si>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</si>
  <si>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</si>
  <si>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</si>
  <si>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</si>
  <si>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</si>
  <si>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</si>
  <si>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</si>
  <si>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</si>
  <si>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</si>
  <si>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</si>
  <si>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</si>
  <si>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</si>
  <si>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</si>
  <si>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</si>
  <si>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</si>
  <si>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</si>
  <si>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</si>
  <si>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</si>
  <si>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</si>
  <si>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</si>
  <si>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</si>
  <si>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</si>
  <si>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</si>
  <si>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</si>
  <si>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</si>
  <si>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</si>
  <si>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</si>
  <si>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</si>
  <si>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</si>
  <si>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</si>
  <si>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</si>
  <si>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</si>
  <si>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</si>
  <si>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</si>
  <si>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</si>
  <si>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</si>
  <si>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</si>
  <si>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</si>
  <si>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</si>
  <si>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</si>
  <si>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</si>
  <si>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</si>
  <si>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</si>
  <si>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</si>
  <si>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</si>
  <si>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</si>
  <si>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</si>
  <si>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</si>
  <si>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</si>
  <si>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</si>
  <si>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</si>
  <si>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</si>
  <si>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</si>
  <si>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</si>
  <si>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</si>
  <si>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</si>
  <si>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</si>
  <si>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</si>
  <si>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</si>
  <si>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</si>
  <si>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</si>
  <si>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</si>
  <si>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</si>
  <si>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</si>
  <si>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</si>
  <si>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</si>
  <si>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</si>
  <si>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</si>
  <si>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</si>
  <si>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</si>
  <si>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</si>
  <si>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</si>
  <si>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</si>
  <si>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</si>
  <si>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</si>
  <si>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</si>
  <si>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</si>
  <si>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</si>
  <si>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</si>
  <si>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</si>
  <si>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</si>
  <si>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</si>
  <si>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</si>
  <si>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</si>
  <si>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</si>
  <si>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</si>
  <si>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</si>
  <si>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</si>
  <si>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</si>
  <si>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</si>
  <si>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</si>
  <si>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</si>
  <si>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</si>
  <si>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</si>
  <si>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</si>
  <si>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</si>
  <si>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</si>
  <si>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</si>
  <si>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</si>
  <si>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</si>
  <si>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</si>
  <si>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</si>
  <si>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</si>
  <si>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</si>
  <si>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</si>
  <si>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</si>
  <si>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</si>
  <si>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</si>
  <si>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</si>
  <si>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</si>
  <si>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</si>
  <si>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</si>
  <si>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</si>
  <si>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</si>
  <si>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</si>
  <si>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</si>
  <si>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</si>
  <si>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</si>
  <si>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</si>
  <si>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</si>
  <si>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</si>
  <si>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</si>
  <si>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</si>
  <si>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</si>
  <si>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</si>
  <si>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</si>
  <si>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</si>
  <si>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</si>
  <si>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</si>
  <si>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</si>
  <si>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</si>
  <si>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</si>
  <si>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</si>
  <si>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</si>
  <si>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</si>
  <si>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</si>
  <si>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</si>
  <si>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</si>
  <si>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</si>
  <si>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</si>
  <si>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</si>
  <si>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</si>
  <si>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</si>
  <si>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</si>
  <si>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</si>
  <si>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</si>
  <si>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</si>
  <si>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</si>
  <si>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</si>
  <si>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</si>
  <si>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</si>
  <si>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</si>
  <si>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</si>
  <si>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</si>
  <si>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</si>
  <si>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</si>
  <si>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</si>
  <si>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</si>
  <si>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</si>
  <si>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</si>
  <si>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</si>
  <si>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</si>
  <si>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</si>
  <si>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</si>
  <si>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</si>
  <si>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</si>
  <si>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</si>
  <si>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</si>
  <si>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</si>
  <si>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</si>
  <si>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</si>
  <si>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</si>
  <si>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</si>
  <si>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</si>
  <si>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</si>
  <si>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</si>
  <si>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</si>
  <si>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</si>
  <si>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</si>
  <si>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</si>
  <si>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</si>
  <si>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</si>
  <si>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</si>
  <si>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</si>
  <si>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</si>
  <si>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</si>
  <si>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</si>
  <si>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</si>
  <si>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</si>
  <si>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</si>
  <si>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</si>
  <si>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</si>
  <si>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</si>
  <si>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</si>
  <si>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</si>
  <si>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</si>
  <si>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</si>
  <si>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</si>
  <si>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</si>
  <si>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</si>
  <si>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</si>
  <si>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</si>
  <si>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</si>
  <si>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</si>
  <si>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</si>
  <si>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</si>
  <si>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</si>
  <si>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</si>
  <si>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</si>
  <si>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</si>
  <si>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</si>
  <si>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</si>
  <si>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</si>
  <si>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</si>
  <si>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</si>
  <si>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</si>
  <si>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</si>
  <si>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</si>
  <si>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</si>
  <si>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</si>
  <si>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</si>
  <si>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</si>
  <si>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</si>
  <si>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</si>
  <si>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</si>
  <si>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</si>
  <si>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</si>
  <si>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</si>
  <si>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</si>
  <si>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</si>
  <si>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</si>
  <si>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</si>
  <si>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</si>
  <si>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</si>
  <si>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</si>
  <si>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</si>
  <si>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</si>
  <si>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</si>
  <si>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</si>
  <si>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</si>
  <si>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</si>
  <si>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</si>
  <si>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</si>
  <si>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</si>
  <si>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</si>
  <si>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</si>
  <si>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</si>
  <si>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</si>
  <si>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</si>
  <si>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</si>
  <si>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</si>
  <si>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</si>
  <si>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</si>
  <si>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</si>
  <si>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</si>
  <si>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</si>
  <si>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</si>
  <si>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</si>
  <si>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</si>
  <si>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</si>
  <si>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</si>
  <si>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</si>
  <si>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</si>
  <si>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</si>
  <si>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</si>
  <si>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</si>
  <si>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</si>
  <si>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</si>
  <si>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</si>
  <si>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</si>
  <si>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</si>
  <si>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</si>
  <si>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</si>
  <si>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</si>
  <si>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</si>
  <si>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</si>
  <si>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</si>
  <si>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</si>
  <si>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</si>
  <si>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</si>
  <si>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</si>
  <si>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</si>
  <si>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</si>
  <si>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</si>
  <si>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</si>
  <si>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</si>
  <si>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</si>
  <si>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</si>
  <si>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</si>
  <si>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</si>
  <si>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</si>
  <si>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</si>
  <si>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</si>
  <si>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</si>
  <si>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</si>
  <si>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</si>
  <si>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</si>
  <si>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</si>
  <si>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</si>
  <si>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</si>
  <si>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</si>
  <si>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</si>
  <si>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</si>
  <si>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</si>
  <si>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</si>
  <si>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</si>
  <si>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</si>
  <si>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</si>
  <si>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</si>
  <si>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</si>
  <si>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</si>
  <si>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</si>
  <si>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</si>
  <si>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</si>
  <si>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</si>
  <si>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</si>
  <si>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</si>
  <si>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</si>
  <si>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</si>
  <si>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</si>
  <si>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</si>
  <si>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</si>
  <si>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</si>
  <si>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</si>
  <si>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</si>
  <si>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</si>
  <si>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</si>
  <si>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</si>
  <si>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</si>
  <si>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</si>
  <si>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</si>
  <si>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</si>
  <si>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</si>
  <si>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</si>
  <si>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</si>
  <si>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</si>
  <si>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</si>
  <si>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</si>
  <si>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</si>
  <si>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</si>
  <si>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</si>
  <si>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</si>
  <si>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</si>
  <si>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</si>
  <si>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</si>
  <si>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</si>
  <si>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</si>
  <si>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</si>
  <si>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</si>
  <si>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</si>
  <si>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</si>
  <si>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</si>
  <si>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</si>
  <si>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</si>
  <si>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</si>
  <si>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</si>
  <si>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</si>
  <si>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</si>
  <si>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</si>
  <si>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</si>
  <si>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</si>
  <si>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</si>
  <si>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</si>
  <si>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</si>
  <si>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</si>
  <si>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</si>
  <si>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</si>
  <si>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</si>
  <si>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</si>
  <si>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</si>
  <si>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</si>
  <si>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</si>
  <si>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</si>
  <si>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</si>
  <si>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</si>
  <si>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</si>
  <si>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</si>
  <si>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</si>
  <si>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</si>
  <si>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</si>
  <si>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</si>
  <si>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</si>
  <si>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</si>
  <si>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</si>
  <si>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</si>
  <si>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</si>
  <si>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</si>
  <si>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</si>
  <si>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</si>
  <si>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</si>
  <si>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</si>
  <si>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</si>
  <si>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</si>
  <si>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</si>
  <si>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</si>
  <si>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</si>
  <si>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</si>
  <si>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</si>
  <si>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</si>
  <si>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</si>
  <si>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</si>
  <si>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</si>
  <si>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</si>
  <si>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</si>
  <si>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</si>
  <si>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</si>
  <si>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</si>
  <si>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</si>
  <si>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</si>
  <si>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</si>
  <si>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</si>
  <si>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</si>
  <si>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</si>
  <si>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</si>
  <si>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</si>
  <si>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</si>
  <si>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</si>
  <si>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</si>
  <si>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</si>
  <si>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</si>
  <si>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</si>
  <si>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</si>
  <si>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</si>
  <si>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</si>
  <si>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</si>
  <si>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</si>
  <si>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</si>
  <si>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</si>
  <si>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</si>
  <si>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</si>
  <si>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</si>
  <si>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</si>
  <si>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</si>
  <si>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</si>
  <si>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</si>
  <si>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</si>
  <si>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</si>
  <si>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</si>
  <si>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</si>
  <si>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</si>
  <si>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</si>
  <si>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</si>
  <si>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</si>
  <si>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</si>
  <si>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</si>
  <si>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</si>
  <si>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</si>
  <si>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</si>
  <si>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</si>
  <si>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</si>
  <si>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</si>
  <si>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</si>
  <si>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</si>
  <si>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</si>
  <si>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</si>
  <si>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</si>
  <si>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</si>
  <si>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</si>
  <si>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</si>
  <si>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</si>
  <si>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</si>
  <si>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</si>
  <si>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</si>
  <si>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</si>
  <si>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</si>
  <si>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</si>
  <si>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</si>
  <si>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</si>
  <si>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</si>
  <si>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</si>
  <si>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</si>
  <si>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</si>
  <si>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</si>
  <si>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</si>
  <si>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</si>
  <si>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</si>
  <si>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</si>
  <si>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</si>
  <si>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</si>
  <si>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</si>
  <si>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</si>
  <si>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</si>
  <si>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</si>
  <si>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</si>
  <si>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</si>
  <si>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</si>
  <si>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</si>
  <si>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</si>
  <si>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</si>
  <si>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</si>
  <si>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</si>
  <si>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</si>
  <si>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</si>
  <si>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</si>
  <si>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</si>
  <si>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</si>
  <si>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</si>
  <si>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</si>
  <si>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</si>
  <si>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</si>
  <si>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</si>
  <si>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</si>
  <si>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</si>
  <si>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</si>
  <si>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</si>
  <si>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</si>
  <si>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</si>
  <si>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</si>
  <si>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</si>
  <si>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</si>
  <si>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</si>
  <si>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</si>
  <si>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</si>
  <si>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</si>
  <si>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</si>
  <si>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</si>
  <si>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</si>
  <si>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</si>
  <si>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</si>
  <si>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</si>
  <si>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</si>
  <si>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</si>
  <si>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</si>
  <si>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</si>
  <si>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</si>
  <si>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</si>
  <si>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</si>
  <si>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</si>
  <si>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</si>
  <si>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</si>
  <si>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</si>
  <si>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</si>
  <si>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</si>
  <si>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</si>
  <si>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</si>
  <si>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</si>
  <si>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</si>
  <si>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</si>
  <si>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</si>
  <si>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</si>
  <si>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</si>
  <si>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</si>
  <si>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</si>
  <si>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</si>
  <si>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</si>
  <si>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</si>
  <si>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</si>
  <si>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</si>
  <si>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</si>
  <si>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</si>
  <si>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</si>
  <si>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</si>
  <si>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</si>
  <si>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</si>
  <si>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</si>
  <si>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</si>
  <si>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</si>
  <si>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</si>
  <si>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</si>
  <si>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</si>
  <si>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</si>
  <si>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</si>
  <si>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</si>
  <si>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</si>
  <si>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</si>
  <si>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</si>
  <si>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</si>
  <si>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</si>
  <si>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</si>
  <si>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</si>
  <si>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</si>
  <si>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</si>
  <si>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</si>
  <si>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</si>
  <si>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</si>
  <si>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</si>
  <si>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</si>
  <si>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</si>
  <si>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</si>
  <si>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</si>
  <si>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</si>
  <si>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</si>
  <si>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</si>
  <si>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</si>
  <si>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</si>
  <si>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</si>
  <si>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</si>
  <si>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</si>
  <si>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</si>
  <si>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</si>
  <si>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</si>
  <si>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</si>
  <si>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</si>
  <si>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</si>
  <si>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</si>
  <si>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</si>
  <si>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</si>
  <si>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</si>
  <si>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</si>
  <si>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</si>
  <si>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</si>
  <si>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</si>
  <si>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</si>
  <si>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</si>
  <si>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</si>
  <si>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</si>
  <si>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</si>
  <si>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</si>
  <si>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</si>
  <si>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</si>
  <si>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</si>
  <si>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</si>
  <si>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</si>
  <si>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</si>
  <si>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</si>
  <si>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</si>
  <si>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</si>
  <si>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</si>
  <si>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</si>
  <si>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</si>
  <si>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</si>
  <si>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</si>
  <si>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</si>
  <si>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</si>
  <si>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</si>
  <si>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</si>
  <si>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</si>
  <si>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</si>
  <si>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</si>
  <si>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</si>
  <si>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</si>
  <si>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</si>
  <si>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</si>
  <si>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</si>
  <si>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</si>
  <si>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</si>
  <si>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</si>
  <si>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</si>
  <si>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</si>
  <si>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</si>
  <si>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</si>
  <si>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</si>
  <si>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</si>
  <si>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</si>
  <si>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</si>
  <si>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</si>
  <si>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</si>
  <si>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</si>
  <si>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</si>
  <si>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</si>
  <si>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</si>
  <si>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</si>
  <si>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</si>
  <si>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</si>
  <si>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</si>
  <si>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</si>
  <si>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</si>
  <si>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</si>
  <si>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</si>
  <si>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</si>
  <si>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</si>
  <si>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</si>
  <si>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</si>
  <si>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</si>
  <si>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</si>
  <si>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</si>
  <si>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</si>
  <si>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</si>
  <si>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</si>
  <si>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</si>
  <si>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</si>
  <si>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</si>
  <si>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</si>
  <si>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</si>
  <si>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</si>
  <si>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</si>
  <si>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</si>
  <si>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</si>
  <si>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</si>
  <si>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</si>
  <si>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</si>
  <si>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</si>
  <si>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</si>
  <si>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</si>
  <si>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</si>
  <si>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</si>
  <si>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</si>
  <si>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</si>
  <si>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</si>
  <si>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</si>
  <si>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</si>
  <si>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</si>
  <si>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</si>
  <si>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</si>
  <si>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</si>
  <si>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</si>
  <si>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</si>
  <si>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</si>
  <si>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</si>
  <si>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</si>
  <si>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</si>
  <si>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</si>
  <si>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</si>
  <si>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</si>
  <si>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</si>
  <si>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</si>
  <si>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</si>
  <si>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</si>
  <si>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</si>
  <si>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</si>
  <si>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</si>
  <si>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</si>
  <si>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</si>
  <si>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</si>
  <si>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</si>
  <si>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</si>
  <si>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</si>
  <si>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</si>
  <si>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</si>
  <si>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</si>
  <si>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</si>
  <si>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</si>
  <si>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</si>
  <si>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</si>
  <si>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</si>
  <si>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</si>
  <si>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</si>
  <si>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</si>
  <si>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</si>
  <si>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</si>
  <si>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</si>
  <si>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</si>
  <si>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</si>
  <si>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</si>
  <si>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</si>
  <si>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</si>
  <si>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</si>
  <si>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</si>
  <si>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</si>
  <si>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</si>
  <si>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</si>
  <si>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</si>
  <si>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</si>
  <si>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</si>
  <si>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</si>
  <si>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</si>
  <si>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</si>
  <si>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</si>
  <si>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</si>
  <si>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</si>
  <si>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</si>
  <si>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</si>
  <si>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</si>
  <si>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</si>
  <si>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</si>
  <si>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</si>
  <si>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</si>
  <si>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</si>
  <si>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</si>
  <si>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</si>
  <si>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</si>
  <si>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</si>
  <si>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</si>
  <si>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</si>
  <si>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</si>
  <si>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</si>
  <si>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</si>
  <si>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</si>
  <si>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</si>
  <si>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</si>
  <si>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</si>
  <si>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</si>
  <si>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</si>
  <si>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</si>
  <si>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</si>
  <si>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</si>
  <si>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</si>
  <si>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</si>
  <si>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</si>
  <si>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</si>
  <si>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</si>
  <si>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</si>
  <si>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</si>
  <si>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</si>
  <si>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</si>
  <si>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</si>
  <si>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</si>
  <si>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</si>
  <si>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</si>
  <si>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</si>
  <si>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</si>
  <si>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</si>
  <si>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</si>
  <si>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</si>
  <si>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</si>
  <si>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</si>
  <si>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</si>
  <si>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</si>
  <si>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</si>
  <si>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</si>
  <si>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</si>
  <si>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</si>
  <si>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</si>
  <si>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</si>
  <si>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</si>
  <si>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</si>
  <si>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</si>
  <si>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</si>
  <si>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</si>
  <si>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</si>
  <si>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</si>
  <si>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</si>
  <si>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</si>
  <si>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</si>
  <si>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</si>
  <si>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</si>
  <si>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</si>
  <si>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</si>
  <si>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</si>
  <si>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</si>
  <si>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</si>
  <si>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</si>
  <si>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</si>
  <si>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</si>
  <si>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</si>
  <si>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</si>
  <si>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</si>
  <si>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</si>
  <si>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</si>
  <si>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</si>
  <si>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</si>
  <si>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</si>
  <si>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</si>
  <si>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</si>
  <si>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</si>
  <si>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</si>
  <si>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</si>
  <si>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</si>
  <si>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</si>
  <si>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</si>
  <si>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</si>
  <si>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</si>
  <si>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</si>
  <si>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</si>
  <si>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</si>
  <si>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</si>
  <si>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</si>
  <si>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</si>
  <si>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</si>
  <si>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</si>
  <si>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</si>
  <si>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</si>
  <si>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</si>
  <si>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</si>
  <si>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</si>
  <si>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</si>
  <si>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</si>
  <si>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</si>
  <si>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</si>
  <si>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</si>
  <si>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</si>
  <si>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</si>
  <si>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</si>
  <si>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</si>
  <si>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</si>
  <si>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</si>
  <si>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</si>
  <si>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</si>
  <si>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</si>
  <si>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</si>
  <si>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</si>
  <si>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</si>
  <si>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</si>
  <si>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</si>
  <si>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</si>
  <si>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</si>
  <si>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</si>
  <si>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</si>
  <si>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</si>
  <si>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</si>
  <si>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</si>
  <si>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</si>
  <si>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</si>
  <si>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</si>
  <si>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</si>
  <si>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</si>
  <si>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</si>
  <si>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</si>
  <si>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</si>
  <si>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</si>
  <si>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</si>
  <si>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</si>
  <si>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</si>
  <si>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</si>
  <si>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</si>
  <si>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</si>
  <si>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</si>
  <si>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</si>
  <si>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</si>
  <si>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</si>
  <si>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</si>
  <si>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</si>
  <si>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</si>
  <si>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</si>
  <si>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</si>
  <si>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</si>
  <si>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</si>
  <si>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</si>
  <si>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</si>
  <si>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</si>
  <si>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</si>
  <si>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</si>
  <si>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</si>
  <si>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</si>
  <si>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</si>
  <si>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</si>
  <si>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</si>
  <si>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</si>
  <si>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</si>
  <si>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</si>
  <si>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</si>
  <si>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</si>
  <si>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</si>
  <si>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</si>
  <si>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</si>
  <si>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</si>
  <si>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</si>
  <si>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</si>
  <si>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</si>
  <si>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</si>
  <si>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</si>
  <si>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</si>
  <si>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</si>
  <si>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</si>
  <si>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</si>
  <si>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</si>
  <si>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</si>
  <si>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</si>
  <si>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</si>
  <si>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</si>
  <si>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</si>
  <si>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</si>
  <si>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</si>
  <si>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</si>
  <si>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</si>
  <si>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</si>
  <si>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</si>
  <si>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</si>
  <si>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</si>
  <si>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</si>
  <si>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</si>
  <si>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</si>
  <si>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</si>
  <si>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</si>
  <si>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</si>
  <si>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</si>
  <si>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</si>
  <si>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</si>
  <si>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</si>
  <si>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</si>
  <si>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</si>
  <si>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</si>
  <si>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</si>
  <si>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</si>
  <si>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</si>
  <si>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</si>
  <si>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</si>
  <si>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</si>
  <si>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</si>
  <si>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</si>
  <si>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</si>
  <si>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</si>
  <si>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</si>
  <si>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</si>
  <si>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</si>
  <si>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</si>
  <si>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</si>
  <si>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</si>
  <si>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</si>
  <si>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</si>
  <si>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</si>
  <si>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</si>
  <si>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</si>
  <si>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</si>
  <si>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</si>
  <si>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</si>
  <si>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</si>
  <si>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</si>
  <si>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</si>
  <si>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</si>
  <si>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</si>
  <si>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</si>
  <si>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</si>
  <si>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</si>
  <si>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</si>
  <si>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</si>
  <si>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</si>
  <si>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</si>
  <si>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</si>
  <si>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</si>
  <si>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</si>
  <si>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</si>
  <si>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</si>
  <si>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</si>
  <si>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</si>
  <si>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</si>
  <si>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</si>
  <si>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</si>
  <si>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</si>
  <si>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</si>
  <si>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</si>
  <si>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</si>
  <si>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</si>
  <si>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</si>
  <si>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</si>
  <si>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</si>
  <si>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</si>
  <si>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</si>
  <si>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</si>
  <si>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</si>
  <si>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</si>
  <si>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</si>
  <si>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</si>
  <si>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</si>
  <si>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</si>
  <si>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</si>
  <si>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</si>
  <si>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</si>
  <si>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</si>
  <si>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</si>
  <si>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</si>
  <si>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</si>
  <si>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</si>
  <si>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</si>
  <si>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</si>
  <si>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</si>
  <si>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</si>
  <si>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</si>
  <si>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</si>
  <si>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</si>
  <si>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</si>
  <si>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</si>
  <si>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</si>
  <si>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</si>
  <si>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</si>
  <si>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</si>
  <si>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</si>
  <si>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</si>
  <si>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</si>
  <si>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</si>
  <si>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</si>
  <si>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</si>
  <si>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</si>
  <si>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</si>
  <si>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</si>
  <si>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</si>
  <si>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</si>
  <si>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</si>
  <si>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</si>
  <si>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</si>
  <si>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</si>
  <si>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</si>
  <si>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</si>
  <si>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</si>
  <si>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</si>
  <si>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</si>
  <si>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</si>
  <si>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</si>
  <si>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</si>
  <si>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</si>
  <si>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</si>
  <si>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</si>
  <si>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</si>
  <si>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</si>
  <si>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</si>
  <si>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</si>
  <si>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</si>
  <si>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</si>
  <si>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</si>
  <si>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</si>
  <si>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</si>
  <si>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</si>
  <si>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</si>
  <si>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</si>
  <si>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</si>
  <si>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</si>
  <si>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</si>
  <si>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</si>
  <si>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</si>
  <si>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</si>
  <si>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</si>
  <si>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</si>
  <si>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</si>
  <si>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</si>
  <si>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</si>
  <si>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</si>
  <si>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</si>
  <si>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</si>
  <si>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</si>
  <si>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</si>
  <si>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</si>
  <si>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</si>
  <si>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</si>
  <si>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</si>
  <si>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</si>
  <si>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</si>
  <si>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</si>
  <si>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</si>
  <si>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</si>
  <si>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</si>
  <si>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</si>
  <si>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</si>
  <si>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</si>
  <si>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</si>
  <si>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</si>
  <si>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</si>
  <si>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</si>
  <si>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</si>
  <si>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</si>
  <si>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</si>
  <si>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</si>
  <si>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</si>
  <si>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</si>
  <si>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</si>
  <si>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</si>
  <si>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</si>
  <si>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</si>
  <si>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</si>
  <si>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</si>
  <si>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</si>
  <si>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</si>
  <si>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</si>
  <si>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</si>
  <si>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</si>
  <si>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</si>
  <si>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</si>
  <si>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</si>
  <si>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</si>
  <si>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</si>
  <si>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</si>
  <si>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</si>
  <si>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</si>
  <si>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</si>
  <si>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</si>
  <si>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</si>
  <si>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</si>
  <si>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</si>
  <si>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</si>
  <si>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</si>
  <si>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</si>
  <si>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</si>
  <si>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</si>
  <si>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</si>
  <si>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</si>
  <si>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</si>
  <si>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</si>
  <si>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</si>
  <si>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</si>
  <si>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</si>
  <si>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</si>
  <si>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</si>
  <si>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</si>
  <si>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</si>
  <si>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</si>
  <si>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</si>
  <si>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</si>
  <si>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</si>
  <si>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</si>
  <si>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</si>
  <si>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</si>
  <si>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</si>
  <si>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</si>
  <si>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</si>
  <si>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</si>
  <si>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</si>
  <si>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</si>
  <si>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</si>
  <si>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</si>
  <si>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</si>
  <si>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</si>
  <si>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</si>
  <si>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</si>
  <si>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</si>
  <si>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</si>
  <si>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</si>
  <si>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</si>
  <si>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</si>
  <si>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</si>
  <si>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</si>
  <si>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</si>
  <si>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</si>
  <si>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</si>
  <si>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</si>
  <si>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</si>
  <si>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</si>
  <si>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</si>
  <si>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</si>
  <si>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</si>
  <si>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</si>
  <si>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</si>
  <si>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</si>
  <si>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</si>
  <si>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</si>
  <si>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</si>
  <si>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</si>
  <si>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</si>
  <si>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</si>
  <si>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</si>
  <si>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</si>
  <si>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</si>
  <si>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</si>
  <si>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</si>
  <si>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</si>
  <si>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</si>
  <si>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</si>
  <si>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</si>
  <si>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</si>
  <si>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</si>
  <si>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</si>
  <si>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</si>
  <si>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</si>
  <si>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</si>
  <si>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</si>
  <si>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</si>
  <si>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</si>
  <si>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</si>
  <si>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</si>
  <si>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</si>
  <si>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</si>
  <si>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</si>
  <si>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</si>
  <si>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</si>
  <si>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</si>
  <si>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</si>
  <si>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</si>
  <si>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</si>
  <si>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</si>
  <si>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</si>
  <si>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</si>
  <si>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</si>
  <si>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</si>
  <si>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</si>
  <si>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</si>
  <si>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</si>
  <si>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</si>
  <si>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</si>
  <si>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</si>
  <si>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</si>
  <si>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</si>
  <si>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</si>
  <si>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</si>
  <si>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</si>
  <si>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</si>
  <si>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</si>
  <si>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</si>
  <si>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</si>
  <si>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</si>
  <si>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</si>
  <si>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</si>
  <si>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</si>
  <si>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</si>
  <si>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</si>
  <si>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</si>
  <si>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</si>
  <si>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</si>
  <si>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</si>
  <si>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</si>
  <si>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</si>
  <si>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</si>
  <si>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</si>
  <si>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</si>
  <si>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</si>
  <si>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</si>
  <si>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</si>
  <si>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</si>
  <si>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</si>
  <si>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</si>
  <si>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</si>
  <si>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</si>
  <si>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</si>
  <si>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</si>
  <si>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</si>
  <si>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</si>
  <si>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</si>
  <si>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</si>
  <si>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</si>
  <si>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</si>
  <si>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</si>
  <si>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</si>
  <si>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</si>
  <si>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</si>
  <si>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</si>
  <si>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</si>
  <si>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</si>
  <si>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</si>
  <si>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</si>
  <si>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</si>
  <si>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</si>
  <si>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</si>
  <si>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</si>
  <si>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</si>
  <si>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</si>
  <si>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</si>
  <si>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</si>
  <si>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</si>
  <si>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</si>
  <si>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</si>
  <si>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</si>
  <si>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</si>
  <si>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</si>
  <si>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</si>
  <si>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</si>
  <si>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</si>
  <si>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</si>
  <si>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</si>
  <si>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</si>
  <si>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</si>
  <si>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</si>
  <si>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</si>
  <si>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</si>
  <si>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</si>
  <si>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</si>
  <si>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</si>
  <si>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</si>
  <si>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</si>
  <si>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</si>
  <si>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</si>
  <si>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</si>
  <si>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</si>
  <si>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</si>
  <si>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</si>
  <si>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</si>
  <si>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</si>
  <si>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</si>
  <si>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</si>
  <si>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</si>
  <si>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</si>
  <si>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</si>
  <si>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</si>
  <si>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</si>
  <si>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</si>
  <si>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</si>
  <si>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</si>
  <si>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</si>
  <si>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</si>
  <si>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</si>
  <si>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</si>
  <si>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</si>
  <si>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</si>
  <si>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</si>
  <si>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</si>
  <si>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</si>
  <si>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</si>
  <si>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</si>
  <si>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</si>
  <si>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</si>
  <si>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</si>
  <si>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</si>
  <si>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</si>
  <si>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</si>
  <si>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</si>
  <si>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</si>
  <si>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</si>
  <si>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</si>
  <si>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</si>
  <si>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</si>
  <si>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</si>
  <si>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</si>
  <si>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</si>
  <si>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</si>
  <si>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</si>
  <si>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</si>
  <si>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</si>
  <si>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</si>
  <si>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</si>
  <si>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</si>
  <si>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</si>
  <si>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</si>
  <si>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</si>
  <si>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</si>
  <si>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</si>
  <si>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</si>
  <si>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</si>
  <si>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</si>
  <si>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</si>
  <si>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</si>
  <si>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</si>
  <si>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</si>
  <si>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</si>
  <si>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</si>
  <si>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</si>
  <si>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</si>
  <si>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</si>
  <si>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</si>
  <si>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</si>
  <si>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</si>
  <si>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</si>
  <si>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</si>
  <si>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</si>
  <si>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</si>
  <si>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</si>
  <si>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</si>
  <si>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</si>
  <si>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</si>
  <si>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</si>
  <si>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</si>
  <si>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</si>
  <si>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</si>
  <si>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</si>
  <si>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</si>
  <si>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</si>
  <si>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</si>
  <si>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</si>
  <si>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</si>
  <si>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</si>
  <si>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</si>
  <si>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</si>
  <si>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</si>
  <si>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</si>
  <si>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</si>
  <si>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</si>
  <si>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</si>
  <si>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</si>
  <si>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</si>
  <si>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</si>
  <si>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</si>
  <si>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</si>
  <si>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</si>
  <si>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</si>
  <si>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</si>
  <si>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</si>
  <si>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</si>
  <si>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</si>
  <si>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</si>
  <si>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</si>
  <si>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</si>
  <si>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</si>
  <si>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</si>
  <si>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</si>
  <si>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</si>
  <si>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</si>
  <si>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</si>
  <si>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</si>
  <si>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</si>
  <si>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</si>
  <si>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</si>
  <si>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</si>
  <si>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</si>
  <si>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</si>
  <si>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</si>
  <si>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</si>
  <si>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</si>
  <si>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</si>
  <si>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</si>
  <si>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</si>
  <si>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</si>
  <si>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</si>
  <si>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</si>
  <si>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</si>
  <si>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</si>
  <si>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</si>
  <si>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</si>
  <si>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</si>
  <si>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</si>
  <si>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</si>
  <si>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</si>
  <si>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</si>
  <si>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</si>
  <si>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</si>
  <si>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</si>
  <si>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</si>
  <si>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</si>
  <si>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</si>
  <si>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</si>
  <si>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</si>
  <si>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</si>
  <si>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</si>
  <si>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</si>
  <si>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</si>
  <si>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</si>
  <si>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</si>
  <si>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</si>
  <si>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</si>
  <si>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</si>
  <si>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</si>
  <si>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</si>
  <si>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</si>
  <si>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</si>
  <si>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</si>
  <si>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</si>
  <si>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</si>
  <si>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</si>
  <si>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</si>
  <si>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</si>
  <si>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</si>
  <si>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</si>
  <si>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</si>
  <si>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</si>
  <si>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</si>
  <si>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</si>
  <si>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</si>
  <si>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</si>
  <si>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</si>
  <si>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</si>
  <si>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</si>
  <si>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</si>
  <si>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</si>
  <si>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</si>
  <si>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</si>
  <si>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</si>
  <si>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</si>
  <si>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</si>
  <si>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</si>
  <si>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</si>
  <si>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</si>
  <si>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</si>
  <si>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</si>
  <si>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</si>
  <si>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</si>
  <si>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</si>
  <si>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</si>
  <si>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</si>
  <si>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</si>
  <si>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</si>
  <si>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</si>
  <si>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</si>
  <si>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</si>
  <si>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</si>
  <si>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</si>
  <si>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</si>
  <si>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</si>
  <si>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</si>
  <si>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</si>
  <si>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</si>
  <si>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</si>
  <si>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</si>
  <si>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</si>
  <si>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</si>
  <si>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</si>
  <si>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</si>
  <si>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</si>
  <si>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</si>
  <si>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</si>
  <si>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</si>
  <si>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</si>
  <si>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</si>
  <si>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</si>
  <si>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</si>
  <si>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</si>
  <si>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</si>
  <si>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</si>
  <si>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</si>
  <si>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</si>
  <si>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</si>
  <si>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</si>
  <si>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</si>
  <si>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</si>
  <si>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</si>
  <si>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</si>
  <si>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</si>
  <si>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</si>
  <si>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</si>
  <si>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</si>
  <si>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</si>
  <si>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</si>
  <si>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</si>
  <si>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</si>
  <si>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</si>
  <si>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</si>
  <si>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</si>
  <si>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</si>
  <si>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</si>
  <si>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</si>
  <si>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</si>
  <si>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</si>
  <si>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</si>
  <si>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</si>
  <si>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</si>
  <si>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</si>
  <si>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</si>
  <si>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</si>
  <si>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</si>
  <si>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</si>
  <si>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</si>
  <si>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</si>
  <si>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</si>
  <si>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</si>
  <si>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</si>
  <si>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</si>
  <si>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</si>
  <si>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</si>
  <si>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</si>
  <si>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</si>
  <si>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</si>
  <si>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</si>
  <si>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</si>
  <si>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</si>
  <si>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</si>
  <si>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</si>
  <si>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</si>
  <si>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</si>
  <si>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</si>
  <si>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</si>
  <si>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</si>
  <si>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</si>
  <si>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</si>
  <si>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</si>
  <si>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</si>
  <si>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</si>
  <si>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</si>
  <si>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</si>
  <si>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</si>
  <si>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</si>
  <si>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</si>
  <si>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</si>
  <si>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</si>
  <si>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</si>
  <si>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</si>
  <si>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</si>
  <si>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</si>
  <si>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</si>
  <si>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</si>
  <si>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</si>
  <si>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</si>
  <si>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</si>
  <si>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</si>
  <si>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</si>
  <si>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</si>
  <si>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</si>
  <si>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</si>
  <si>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</si>
  <si>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</si>
  <si>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</si>
  <si>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</si>
  <si>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</si>
  <si>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</si>
  <si>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</si>
  <si>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</si>
  <si>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</si>
  <si>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</si>
  <si>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</si>
  <si>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</si>
  <si>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</si>
  <si>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</si>
  <si>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</si>
  <si>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</si>
  <si>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</si>
  <si>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</si>
  <si>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</si>
  <si>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</si>
  <si>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</si>
  <si>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</si>
  <si>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</si>
  <si>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</si>
  <si>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</si>
  <si>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</si>
  <si>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</si>
  <si>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</si>
  <si>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</si>
  <si>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</si>
  <si>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</si>
  <si>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</si>
  <si>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</si>
  <si>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</si>
  <si>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</si>
  <si>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</si>
  <si>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</si>
  <si>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</si>
  <si>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</si>
  <si>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</si>
  <si>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</si>
  <si>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</si>
  <si>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</si>
  <si>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</si>
  <si>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</si>
  <si>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</si>
  <si>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</si>
  <si>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</si>
  <si>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</si>
  <si>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</si>
  <si>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</si>
  <si>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</si>
  <si>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</si>
  <si>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</si>
  <si>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</si>
  <si>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</si>
  <si>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</si>
  <si>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</si>
  <si>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</si>
  <si>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</si>
  <si>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</si>
  <si>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</si>
  <si>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</si>
  <si>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</si>
  <si>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</si>
  <si>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</si>
  <si>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</si>
  <si>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</si>
  <si>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</si>
  <si>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</si>
  <si>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</si>
  <si>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</si>
  <si>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</si>
  <si>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</si>
  <si>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</si>
  <si>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</si>
  <si>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</si>
  <si>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</si>
  <si>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</si>
  <si>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</si>
  <si>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</si>
  <si>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</si>
  <si>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</si>
  <si>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</si>
  <si>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</si>
  <si>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</si>
  <si>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</si>
  <si>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</si>
  <si>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</si>
  <si>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</si>
  <si>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</si>
  <si>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</si>
  <si>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</si>
  <si>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</si>
  <si>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</si>
  <si>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</si>
  <si>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</si>
  <si>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</si>
  <si>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</si>
  <si>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</si>
  <si>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</si>
  <si>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</si>
  <si>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</si>
  <si>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</si>
  <si>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</si>
  <si>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</si>
  <si>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</si>
  <si>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</si>
  <si>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</si>
  <si>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</si>
  <si>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</si>
  <si>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</si>
  <si>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</si>
  <si>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</si>
  <si>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</si>
  <si>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</si>
  <si>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</si>
  <si>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</si>
  <si>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</si>
  <si>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</si>
  <si>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</si>
  <si>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</si>
  <si>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</si>
  <si>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</si>
  <si>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</si>
  <si>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</si>
  <si>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</si>
  <si>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</si>
  <si>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</si>
  <si>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</si>
  <si>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</si>
  <si>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</si>
  <si>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</si>
  <si>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</si>
  <si>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</si>
  <si>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</si>
  <si>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</si>
  <si>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</si>
  <si>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</si>
  <si>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</si>
  <si>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</si>
  <si>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</si>
  <si>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</si>
  <si>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</si>
  <si>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</si>
  <si>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</si>
  <si>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</si>
  <si>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</si>
  <si>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</si>
  <si>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</si>
  <si>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</si>
  <si>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</si>
  <si>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</si>
  <si>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</si>
  <si>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</si>
  <si>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</si>
  <si>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</si>
  <si>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</si>
  <si>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</si>
  <si>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</si>
  <si>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</si>
  <si>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</si>
  <si>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</si>
  <si>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</si>
  <si>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</si>
  <si>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</si>
  <si>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</si>
  <si>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</si>
  <si>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</si>
  <si>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</si>
  <si>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</si>
  <si>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</si>
  <si>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</si>
  <si>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</si>
  <si>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</si>
  <si>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</si>
  <si>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</si>
  <si>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</si>
  <si>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</si>
  <si>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</si>
  <si>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</si>
  <si>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</si>
  <si>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</si>
  <si>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</si>
  <si>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</si>
  <si>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</si>
  <si>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</si>
  <si>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</si>
  <si>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</si>
  <si>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</si>
  <si>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</si>
  <si>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</si>
  <si>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</si>
  <si>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</si>
  <si>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</si>
  <si>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</si>
  <si>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</si>
  <si>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</si>
  <si>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</si>
  <si>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</si>
  <si>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</si>
  <si>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</si>
  <si>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</si>
  <si>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</si>
  <si>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</si>
  <si>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</si>
  <si>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</si>
  <si>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</si>
  <si>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</si>
  <si>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</si>
  <si>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</si>
  <si>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</si>
  <si>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</si>
  <si>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</si>
  <si>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</si>
  <si>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</si>
  <si>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</si>
  <si>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</si>
  <si>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</si>
  <si>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</si>
  <si>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</si>
  <si>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</si>
  <si>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</si>
  <si>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</si>
  <si>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</si>
  <si>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</si>
  <si>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</si>
  <si>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</si>
  <si>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</si>
  <si>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</si>
  <si>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</si>
  <si>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</si>
  <si>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</si>
  <si>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</si>
  <si>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</si>
  <si>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</si>
  <si>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</si>
  <si>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</si>
  <si>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</si>
  <si>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</si>
  <si>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</si>
  <si>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</si>
  <si>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</si>
  <si>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</si>
  <si>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</si>
  <si>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</si>
  <si>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</si>
  <si>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</si>
  <si>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</si>
  <si>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</si>
  <si>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</si>
  <si>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</si>
  <si>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</si>
  <si>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</si>
  <si>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</si>
  <si>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</si>
  <si>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</si>
  <si>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</si>
  <si>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</si>
  <si>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</si>
  <si>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</si>
  <si>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</si>
  <si>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</si>
  <si>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</si>
  <si>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</si>
  <si>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</si>
  <si>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</si>
  <si>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</si>
  <si>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</si>
  <si>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</si>
  <si>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</si>
  <si>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</si>
  <si>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</si>
  <si>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</si>
  <si>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</si>
  <si>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</si>
  <si>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</si>
  <si>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</si>
  <si>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</si>
  <si>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</si>
  <si>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</si>
  <si>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</si>
  <si>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</si>
  <si>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</si>
  <si>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</si>
  <si>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</si>
  <si>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</si>
  <si>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</si>
  <si>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</si>
  <si>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</si>
  <si>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</si>
  <si>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</si>
  <si>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</si>
  <si>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</si>
  <si>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</si>
  <si>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</si>
  <si>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</si>
  <si>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</si>
  <si>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</si>
  <si>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</si>
  <si>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</si>
  <si>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</si>
  <si>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</si>
  <si>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</si>
  <si>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</si>
  <si>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</si>
  <si>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</si>
  <si>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</si>
  <si>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</si>
  <si>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</si>
  <si>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</si>
  <si>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</si>
  <si>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</si>
  <si>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</si>
  <si>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</si>
  <si>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</si>
  <si>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</si>
  <si>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</si>
  <si>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</si>
  <si>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</si>
  <si>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</si>
  <si>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</si>
  <si>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</si>
  <si>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</si>
  <si>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</si>
  <si>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</si>
  <si>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</si>
  <si>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</si>
  <si>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</si>
  <si>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</si>
  <si>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</si>
  <si>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</si>
  <si>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</si>
  <si>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</si>
  <si>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</si>
  <si>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</si>
  <si>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</si>
  <si>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</si>
  <si>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</si>
  <si>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</si>
  <si>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</si>
  <si>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</si>
  <si>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</si>
  <si>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</si>
  <si>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</si>
  <si>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</si>
  <si>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</si>
  <si>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</si>
  <si>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</si>
  <si>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</si>
  <si>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</si>
  <si>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</si>
  <si>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</si>
  <si>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</si>
  <si>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</si>
  <si>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</si>
  <si>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</si>
  <si>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</si>
  <si>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</si>
  <si>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</si>
  <si>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</si>
  <si>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</si>
  <si>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</si>
  <si>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</si>
  <si>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</si>
  <si>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</si>
  <si>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</si>
  <si>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</si>
  <si>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</si>
  <si>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</si>
  <si>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</si>
  <si>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</si>
  <si>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</si>
  <si>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</si>
  <si>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</si>
  <si>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</si>
  <si>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</si>
  <si>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</si>
  <si>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</si>
  <si>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</si>
  <si>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</si>
  <si>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</si>
  <si>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</si>
  <si>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</si>
  <si>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</si>
  <si>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</si>
  <si>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</si>
  <si>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</si>
  <si>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</si>
  <si>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</si>
  <si>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</si>
  <si>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</si>
  <si>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</si>
  <si>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</si>
  <si>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</si>
  <si>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</si>
  <si>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</si>
  <si>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</si>
  <si>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</si>
  <si>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</si>
  <si>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</si>
  <si>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</si>
  <si>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</si>
  <si>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</si>
  <si>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</si>
  <si>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</si>
  <si>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</si>
  <si>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</si>
  <si>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</si>
  <si>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</si>
  <si>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</si>
  <si>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</si>
  <si>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</si>
  <si>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</si>
  <si>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</si>
  <si>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</si>
  <si>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</si>
  <si>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</si>
  <si>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</si>
  <si>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</si>
  <si>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</si>
  <si>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</si>
  <si>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</si>
  <si>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</si>
  <si>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</si>
  <si>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</si>
  <si>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</si>
  <si>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</si>
  <si>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</si>
  <si>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</si>
  <si>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</si>
  <si>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</si>
  <si>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</si>
  <si>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</si>
  <si>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</si>
  <si>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</si>
  <si>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</si>
  <si>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</si>
  <si>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</si>
  <si>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</si>
  <si>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</si>
  <si>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</si>
  <si>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</si>
  <si>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</si>
  <si>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</si>
  <si>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</si>
  <si>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</si>
  <si>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</si>
  <si>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</si>
  <si>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</si>
  <si>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</si>
  <si>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</si>
  <si>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</si>
  <si>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</si>
  <si>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</si>
  <si>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</si>
  <si>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</si>
  <si>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</si>
  <si>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</si>
  <si>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</si>
  <si>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</si>
  <si>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</si>
  <si>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</si>
  <si>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</si>
  <si>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</si>
  <si>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</si>
  <si>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</si>
  <si>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</si>
  <si>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</si>
  <si>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</si>
  <si>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</si>
  <si>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</si>
  <si>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</si>
  <si>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</si>
  <si>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</si>
  <si>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</si>
  <si>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</si>
  <si>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</si>
  <si>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</si>
  <si>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</si>
  <si>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</si>
  <si>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</si>
  <si>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</si>
  <si>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</si>
  <si>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</si>
  <si>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</si>
  <si>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</si>
  <si>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</si>
  <si>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</si>
  <si>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</si>
  <si>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</si>
  <si>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</si>
  <si>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</si>
  <si>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</si>
  <si>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</si>
  <si>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</si>
  <si>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</si>
  <si>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</si>
  <si>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</si>
  <si>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</si>
  <si>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</si>
  <si>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</si>
  <si>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</si>
  <si>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</si>
  <si>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</si>
  <si>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</si>
  <si>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</si>
  <si>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</si>
  <si>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</si>
  <si>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</si>
  <si>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</si>
  <si>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</si>
  <si>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</si>
  <si>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</si>
  <si>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</si>
  <si>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</si>
  <si>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</si>
  <si>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</si>
  <si>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</si>
  <si>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</si>
  <si>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</si>
  <si>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</si>
  <si>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</si>
  <si>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</si>
  <si>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</si>
  <si>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</si>
  <si>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</si>
  <si>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</si>
  <si>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</si>
  <si>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</si>
  <si>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</si>
  <si>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</si>
  <si>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</si>
  <si>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</si>
  <si>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</si>
  <si>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</si>
  <si>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</si>
  <si>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</si>
  <si>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</si>
  <si>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</si>
  <si>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</si>
  <si>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</si>
  <si>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</si>
  <si>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</si>
  <si>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</si>
  <si>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</si>
  <si>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</si>
  <si>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</si>
  <si>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</si>
  <si>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</si>
  <si>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</si>
  <si>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</si>
  <si>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</si>
  <si>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</si>
  <si>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</si>
  <si>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</si>
  <si>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</si>
  <si>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</si>
  <si>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</si>
  <si>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</si>
  <si>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</si>
  <si>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</si>
  <si>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</si>
  <si>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</si>
  <si>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</si>
  <si>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</si>
  <si>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</si>
  <si>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</si>
  <si>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</si>
  <si>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</si>
  <si>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</si>
  <si>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</si>
  <si>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</si>
  <si>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</si>
  <si>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</si>
  <si>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</si>
  <si>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</si>
  <si>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</si>
  <si>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</si>
  <si>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</si>
  <si>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</si>
  <si>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</si>
  <si>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</si>
  <si>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</si>
  <si>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</si>
  <si>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</si>
  <si>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</si>
  <si>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</si>
  <si>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</si>
  <si>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</si>
  <si>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</si>
  <si>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</si>
  <si>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</si>
  <si>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</si>
  <si>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</si>
  <si>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</si>
  <si>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</si>
  <si>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</si>
  <si>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</si>
  <si>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</si>
  <si>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</si>
  <si>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</si>
  <si>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</si>
  <si>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</si>
  <si>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</si>
  <si>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</si>
  <si>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</si>
  <si>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</si>
  <si>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</si>
  <si>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</si>
  <si>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</si>
  <si>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</si>
  <si>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</si>
  <si>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</si>
  <si>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</si>
  <si>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</si>
  <si>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</si>
  <si>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</si>
  <si>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</si>
  <si>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</si>
  <si>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</si>
  <si>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</si>
  <si>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</si>
  <si>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</si>
  <si>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</si>
  <si>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</si>
  <si>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</si>
  <si>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</si>
  <si>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</si>
  <si>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</si>
  <si>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</si>
  <si>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</si>
  <si>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</si>
  <si>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</si>
  <si>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</si>
  <si>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</si>
  <si>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</si>
  <si>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</si>
  <si>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</si>
  <si>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</si>
  <si>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</si>
  <si>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</si>
  <si>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</si>
  <si>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</si>
  <si>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</si>
  <si>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</si>
  <si>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</si>
  <si>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</si>
  <si>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</si>
  <si>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</si>
  <si>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</si>
  <si>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</si>
  <si>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</si>
  <si>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</si>
  <si>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</si>
  <si>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</si>
  <si>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</si>
  <si>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</si>
  <si>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</si>
  <si>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</si>
  <si>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</si>
  <si>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</si>
  <si>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</si>
  <si>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</si>
  <si>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</si>
  <si>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</si>
  <si>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</si>
  <si>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</si>
  <si>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</si>
  <si>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</si>
  <si>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</si>
  <si>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</si>
  <si>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</si>
  <si>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</si>
  <si>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</si>
  <si>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</si>
  <si>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</si>
  <si>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</si>
  <si>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</si>
  <si>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</si>
  <si>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</si>
  <si>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</si>
  <si>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</si>
  <si>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</si>
  <si>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</si>
  <si>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</si>
  <si>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</si>
  <si>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</si>
  <si>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</si>
  <si>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</si>
  <si>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</si>
  <si>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</si>
  <si>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</si>
  <si>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</si>
  <si>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</si>
  <si>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</si>
  <si>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</si>
  <si>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</si>
  <si>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</si>
  <si>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</si>
  <si>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</si>
  <si>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</si>
  <si>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</si>
  <si>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</si>
  <si>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</si>
  <si>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</si>
  <si>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</si>
  <si>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</si>
  <si>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</si>
  <si>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</si>
  <si>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</si>
  <si>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</si>
  <si>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</si>
  <si>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</si>
  <si>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</si>
  <si>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</si>
  <si>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</si>
  <si>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</si>
  <si>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</si>
  <si>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</si>
  <si>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</si>
  <si>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</si>
  <si>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</si>
  <si>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</si>
  <si>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</si>
  <si>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</si>
  <si>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</si>
  <si>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</si>
  <si>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</si>
  <si>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</si>
  <si>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</si>
  <si>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</si>
  <si>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</si>
  <si>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</si>
  <si>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</si>
  <si>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</si>
  <si>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</si>
  <si>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</si>
  <si>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</si>
  <si>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</si>
  <si>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</si>
  <si>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</si>
  <si>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</si>
  <si>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</si>
  <si>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</si>
  <si>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</si>
  <si>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</si>
  <si>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</si>
  <si>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</si>
  <si>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</si>
  <si>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</si>
  <si>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</si>
  <si>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</si>
  <si>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</si>
  <si>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</si>
  <si>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</si>
  <si>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</si>
  <si>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</si>
  <si>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</si>
  <si>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</si>
  <si>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</si>
  <si>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</si>
  <si>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</si>
  <si>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</si>
  <si>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</si>
  <si>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</si>
  <si>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</si>
  <si>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</si>
  <si>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</si>
  <si>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</si>
  <si>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</si>
  <si>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</si>
  <si>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</si>
  <si>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</si>
  <si>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</si>
  <si>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</si>
  <si>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</si>
  <si>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</si>
  <si>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</si>
  <si>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</si>
  <si>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</si>
  <si>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</si>
  <si>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</si>
  <si>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</si>
  <si>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</si>
  <si>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</si>
  <si>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</si>
  <si>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</si>
  <si>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</si>
  <si>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</si>
  <si>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</si>
  <si>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</si>
  <si>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</si>
  <si>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</si>
  <si>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</si>
  <si>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</si>
  <si>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</si>
  <si>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</si>
  <si>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</si>
  <si>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</si>
  <si>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</si>
  <si>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</si>
  <si>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</si>
  <si>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</si>
  <si>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</si>
  <si>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</si>
  <si>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</si>
  <si>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</si>
  <si>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</si>
  <si>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</si>
  <si>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</si>
  <si>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</si>
  <si>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</si>
  <si>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</si>
  <si>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</si>
  <si>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</si>
  <si>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</si>
  <si>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</si>
  <si>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</si>
  <si>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</si>
  <si>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</si>
  <si>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</si>
  <si>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</si>
  <si>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</si>
  <si>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</si>
  <si>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</si>
  <si>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</si>
  <si>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</si>
  <si>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</si>
  <si>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</si>
  <si>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</si>
  <si>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</si>
  <si>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</si>
  <si>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</si>
  <si>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</si>
  <si>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</si>
  <si>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</si>
  <si>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</si>
  <si>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</si>
  <si>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</si>
  <si>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</si>
  <si>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</si>
  <si>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</si>
  <si>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</si>
  <si>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</si>
  <si>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</si>
  <si>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</si>
  <si>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</si>
  <si>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</si>
  <si>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</si>
  <si>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</si>
  <si>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</si>
  <si>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</si>
  <si>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</si>
  <si>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</si>
  <si>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</si>
  <si>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</si>
  <si>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</si>
  <si>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</si>
  <si>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</si>
  <si>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</si>
  <si>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</si>
  <si>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</si>
  <si>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</si>
  <si>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</si>
  <si>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</si>
  <si>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</si>
  <si>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</si>
  <si>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</si>
  <si>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</si>
  <si>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</si>
  <si>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</si>
  <si>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</si>
  <si>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</si>
  <si>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</si>
  <si>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</si>
  <si>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</si>
  <si>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</si>
  <si>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</si>
  <si>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</si>
  <si>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</si>
  <si>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</si>
  <si>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</si>
  <si>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</si>
  <si>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</si>
  <si>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</si>
  <si>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</si>
  <si>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</si>
  <si>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</si>
  <si>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</si>
  <si>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</si>
  <si>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</si>
  <si>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</si>
  <si>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</si>
  <si>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</si>
  <si>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</si>
  <si>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</si>
  <si>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</si>
  <si>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</si>
  <si>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</si>
  <si>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</si>
  <si>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</si>
  <si>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</si>
  <si>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</si>
  <si>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</si>
  <si>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</si>
  <si>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</si>
  <si>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</si>
  <si>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</si>
  <si>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</si>
  <si>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</si>
  <si>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</si>
  <si>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</si>
  <si>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</si>
  <si>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</si>
  <si>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</si>
  <si>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</si>
  <si>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</si>
  <si>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</si>
  <si>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</si>
  <si>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</si>
  <si>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</si>
  <si>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</si>
  <si>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</si>
  <si>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</si>
  <si>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</si>
  <si>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</si>
  <si>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</si>
  <si>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</si>
  <si>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</si>
  <si>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</si>
  <si>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</si>
  <si>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</si>
  <si>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</si>
  <si>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</si>
  <si>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</si>
  <si>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</si>
  <si>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</si>
  <si>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</si>
  <si>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</si>
  <si>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</si>
  <si>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</si>
  <si>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</si>
  <si>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</si>
  <si>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</si>
  <si>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</si>
  <si>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</si>
  <si>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</si>
  <si>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</si>
  <si>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</si>
  <si>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</si>
  <si>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</si>
  <si>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</si>
  <si>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</si>
  <si>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</si>
  <si>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</si>
  <si>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</si>
  <si>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</si>
  <si>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</si>
  <si>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</si>
  <si>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</si>
  <si>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</si>
  <si>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</si>
  <si>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</si>
  <si>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</si>
  <si>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</si>
  <si>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</si>
  <si>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</si>
  <si>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</si>
  <si>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</si>
  <si>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</si>
  <si>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</si>
  <si>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</si>
  <si>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</si>
  <si>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</si>
  <si>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</si>
  <si>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</si>
  <si>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</si>
  <si>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</si>
  <si>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</si>
  <si>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</si>
  <si>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</si>
  <si>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</si>
  <si>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</si>
  <si>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</si>
  <si>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</si>
  <si>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</si>
  <si>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</si>
  <si>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</si>
  <si>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</si>
  <si>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</si>
  <si>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</si>
  <si>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</si>
  <si>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</si>
  <si>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</si>
  <si>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</si>
  <si>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</si>
  <si>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</si>
  <si>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</si>
  <si>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</si>
  <si>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</si>
  <si>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</si>
  <si>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</si>
  <si>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</si>
  <si>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</si>
  <si>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</si>
  <si>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</si>
  <si>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</si>
  <si>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</si>
  <si>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</si>
  <si>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</si>
  <si>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</si>
  <si>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</si>
  <si>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</si>
  <si>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</si>
  <si>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</si>
  <si>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</si>
  <si>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</si>
  <si>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</si>
  <si>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</si>
  <si>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</si>
  <si>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</si>
  <si>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</si>
  <si>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</si>
  <si>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</si>
  <si>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</si>
  <si>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</si>
  <si>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</si>
  <si>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</si>
  <si>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</si>
  <si>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</si>
  <si>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</si>
  <si>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</si>
  <si>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</si>
  <si>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</si>
  <si>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</si>
  <si>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</si>
  <si>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</si>
  <si>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</si>
  <si>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</si>
  <si>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</si>
  <si>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</si>
  <si>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</si>
  <si>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</si>
  <si>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</si>
  <si>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</si>
  <si>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</si>
  <si>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</si>
  <si>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</si>
  <si>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</si>
  <si>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</si>
  <si>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</si>
  <si>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</si>
  <si>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</si>
  <si>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</si>
  <si>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</si>
  <si>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</si>
  <si>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</si>
  <si>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</si>
  <si>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</si>
  <si>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</si>
  <si>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</si>
  <si>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</si>
  <si>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</si>
  <si>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</si>
  <si>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</si>
  <si>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</si>
  <si>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</si>
  <si>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</si>
  <si>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</si>
  <si>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</si>
  <si>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</si>
  <si>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</si>
  <si>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</si>
  <si>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</si>
  <si>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</si>
  <si>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</si>
  <si>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</si>
  <si>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</si>
  <si>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</si>
  <si>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</si>
  <si>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</si>
  <si>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</si>
  <si>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</si>
  <si>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</si>
  <si>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</si>
  <si>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</si>
  <si>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</si>
  <si>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</si>
  <si>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</si>
  <si>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</si>
  <si>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</si>
  <si>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</si>
  <si>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</si>
  <si>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</si>
  <si>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</si>
  <si>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</si>
  <si>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</si>
  <si>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</si>
  <si>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</si>
  <si>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</si>
  <si>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</si>
  <si>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</si>
  <si>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</si>
  <si>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</si>
  <si>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</si>
  <si>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</si>
  <si>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</si>
  <si>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</si>
  <si>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</si>
  <si>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</si>
  <si>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</si>
  <si>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</si>
  <si>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</si>
  <si>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</si>
  <si>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</si>
  <si>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</si>
  <si>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</si>
  <si>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</si>
  <si>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</si>
  <si>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</si>
  <si>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</si>
  <si>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</si>
  <si>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</si>
  <si>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</si>
  <si>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</si>
  <si>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</si>
  <si>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</si>
  <si>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</si>
  <si>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</si>
  <si>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</si>
  <si>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</si>
  <si>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</si>
  <si>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</si>
  <si>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</si>
  <si>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</si>
  <si>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</si>
  <si>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</si>
  <si>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</si>
  <si>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</si>
  <si>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</si>
  <si>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</si>
  <si>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</si>
  <si>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</si>
  <si>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</si>
  <si>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</si>
  <si>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</si>
  <si>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</si>
  <si>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</si>
  <si>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</si>
  <si>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</si>
  <si>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</si>
  <si>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</si>
  <si>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</si>
  <si>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</si>
  <si>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</si>
  <si>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</si>
  <si>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</si>
  <si>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</si>
  <si>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</si>
  <si>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</si>
  <si>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</si>
  <si>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</si>
  <si>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</si>
  <si>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</si>
  <si>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</si>
  <si>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</si>
  <si>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</si>
  <si>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</si>
  <si>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</si>
  <si>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</si>
  <si>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</si>
  <si>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</si>
  <si>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</si>
  <si>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</si>
  <si>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</si>
  <si>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</si>
  <si>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</si>
  <si>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</si>
  <si>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</si>
  <si>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</si>
  <si>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</si>
  <si>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</si>
  <si>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</si>
  <si>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</si>
  <si>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</si>
  <si>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</si>
  <si>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</si>
  <si>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</si>
  <si>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</si>
  <si>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</si>
  <si>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</si>
  <si>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</si>
  <si>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</si>
  <si>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</si>
  <si>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</si>
  <si>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</si>
  <si>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</si>
  <si>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</si>
  <si>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</si>
  <si>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</si>
  <si>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</si>
  <si>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</si>
  <si>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</si>
  <si>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</si>
  <si>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</si>
  <si>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</si>
  <si>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</si>
  <si>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</si>
  <si>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</si>
  <si>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</si>
  <si>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</si>
  <si>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</si>
  <si>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</si>
  <si>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</si>
  <si>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</si>
  <si>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</si>
  <si>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</si>
  <si>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</si>
  <si>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</si>
  <si>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</si>
  <si>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</si>
  <si>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</si>
  <si>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</si>
  <si>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</si>
  <si>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</si>
  <si>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</si>
  <si>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</si>
  <si>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</si>
  <si>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</si>
  <si>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</si>
  <si>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</si>
  <si>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</si>
  <si>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</si>
  <si>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</si>
  <si>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</si>
  <si>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</si>
  <si>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</si>
  <si>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</si>
  <si>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</si>
  <si>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</si>
  <si>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</si>
  <si>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</si>
  <si>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</si>
  <si>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</si>
  <si>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</si>
  <si>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</si>
  <si>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</si>
  <si>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</si>
  <si>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</si>
  <si>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</si>
  <si>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</si>
  <si>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</si>
  <si>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</si>
  <si>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</si>
  <si>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</si>
  <si>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</si>
  <si>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</si>
  <si>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</si>
  <si>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</si>
  <si>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</si>
  <si>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</si>
  <si>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</si>
  <si>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</si>
  <si>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</si>
  <si>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</si>
  <si>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</si>
  <si>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</si>
  <si>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</si>
  <si>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</si>
  <si>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</si>
  <si>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</si>
  <si>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</si>
  <si>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</si>
  <si>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</si>
  <si>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</si>
  <si>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</si>
  <si>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</si>
  <si>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</si>
  <si>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</si>
  <si>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</si>
  <si>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</si>
  <si>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</si>
  <si>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</si>
  <si>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</si>
  <si>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</si>
  <si>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</si>
  <si>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</si>
  <si>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</si>
  <si>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</si>
  <si>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</si>
  <si>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</si>
  <si>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</si>
  <si>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</si>
  <si>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</si>
  <si>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</si>
  <si>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</si>
  <si>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</si>
  <si>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</si>
  <si>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</si>
  <si>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</si>
  <si>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</si>
  <si>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</si>
  <si>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</si>
  <si>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</si>
  <si>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</si>
  <si>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</si>
  <si>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</si>
  <si>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</si>
  <si>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</si>
  <si>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</si>
  <si>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</si>
  <si>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</si>
  <si>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</si>
  <si>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</si>
  <si>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</si>
  <si>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</si>
  <si>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</si>
  <si>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</si>
  <si>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</si>
  <si>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</si>
  <si>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</si>
  <si>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</si>
  <si>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</si>
  <si>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</si>
  <si>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</si>
  <si>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</si>
  <si>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</si>
  <si>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</si>
  <si>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</si>
  <si>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</si>
  <si>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</si>
  <si>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</si>
  <si>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</si>
  <si>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</si>
  <si>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</si>
  <si>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</si>
  <si>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</si>
  <si>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</si>
  <si>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</si>
  <si>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</si>
  <si>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</si>
  <si>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</si>
  <si>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</si>
  <si>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</si>
  <si>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</si>
  <si>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</si>
  <si>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</si>
  <si>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</si>
  <si>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</si>
  <si>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</si>
  <si>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</si>
  <si>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</si>
  <si>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</si>
  <si>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</si>
  <si>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</si>
  <si>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</si>
  <si>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</si>
  <si>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</si>
  <si>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</si>
  <si>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</si>
  <si>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</si>
  <si>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</si>
  <si>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</si>
  <si>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</si>
  <si>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</si>
  <si>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</si>
  <si>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</si>
  <si>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</si>
  <si>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</si>
  <si>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</si>
  <si>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</si>
  <si>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</si>
  <si>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</si>
  <si>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</si>
  <si>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</si>
  <si>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</si>
  <si>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</si>
  <si>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</si>
  <si>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</si>
  <si>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</si>
  <si>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</si>
  <si>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</si>
  <si>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</si>
  <si>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</si>
  <si>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</si>
  <si>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</si>
  <si>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</si>
  <si>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</si>
  <si>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</si>
  <si>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</si>
  <si>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</si>
  <si>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</si>
  <si>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</si>
  <si>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</si>
  <si>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</si>
  <si>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</si>
  <si>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</si>
  <si>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</si>
  <si>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</si>
  <si>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</si>
  <si>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</si>
  <si>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</si>
  <si>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</si>
  <si>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</si>
  <si>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</si>
  <si>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</si>
  <si>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</si>
  <si>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</si>
  <si>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</si>
  <si>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</si>
  <si>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</si>
  <si>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</si>
  <si>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</si>
  <si>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</si>
  <si>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</si>
  <si>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</si>
  <si>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</si>
  <si>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</si>
  <si>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</si>
  <si>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</si>
  <si>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</si>
  <si>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</si>
  <si>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</si>
  <si>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</si>
  <si>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</si>
  <si>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</si>
  <si>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</si>
  <si>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</si>
  <si>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</si>
  <si>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</si>
  <si>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</si>
  <si>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</si>
  <si>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</si>
  <si>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</si>
  <si>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</si>
  <si>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</si>
  <si>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</si>
  <si>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</si>
  <si>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</si>
  <si>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</si>
  <si>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</si>
  <si>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</si>
  <si>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</si>
  <si>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</si>
  <si>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</si>
  <si>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</si>
  <si>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</si>
  <si>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</si>
  <si>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</si>
  <si>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</si>
  <si>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</si>
  <si>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</si>
  <si>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</si>
  <si>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</si>
  <si>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</si>
  <si>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</si>
  <si>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</si>
  <si>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</si>
  <si>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</si>
  <si>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</si>
  <si>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</si>
  <si>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</si>
  <si>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</si>
  <si>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</si>
  <si>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</si>
  <si>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</si>
  <si>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</si>
  <si>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</si>
  <si>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</si>
  <si>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</si>
  <si>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</si>
  <si>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</si>
  <si>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</si>
  <si>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</si>
  <si>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</si>
  <si>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</si>
  <si>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</si>
  <si>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</si>
  <si>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</si>
  <si>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</si>
  <si>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</si>
  <si>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</si>
  <si>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</si>
  <si>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</si>
  <si>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</si>
  <si>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</si>
  <si>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</si>
  <si>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</si>
  <si>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</si>
  <si>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</si>
  <si>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</si>
  <si>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</si>
  <si>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</si>
  <si>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</si>
  <si>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</si>
  <si>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</si>
  <si>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</si>
  <si>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</si>
  <si>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</si>
  <si>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</si>
  <si>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</si>
  <si>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</si>
  <si>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</si>
  <si>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</si>
  <si>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</si>
  <si>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</si>
  <si>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</si>
  <si>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</si>
  <si>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</si>
  <si>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</si>
  <si>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</si>
  <si>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</si>
  <si>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</si>
  <si>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</si>
  <si>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</si>
  <si>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</si>
  <si>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</si>
  <si>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</si>
  <si>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</si>
  <si>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</si>
  <si>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</si>
  <si>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</si>
  <si>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</si>
  <si>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</si>
  <si>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</si>
  <si>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</si>
  <si>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</si>
  <si>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</si>
  <si>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</si>
  <si>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</si>
  <si>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</si>
  <si>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</si>
  <si>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</si>
  <si>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</si>
  <si>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</si>
  <si>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</si>
  <si>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</si>
  <si>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</si>
  <si>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</si>
  <si>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</si>
  <si>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</si>
  <si>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</si>
  <si>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</si>
  <si>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</si>
  <si>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</si>
  <si>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</si>
  <si>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</si>
  <si>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</si>
  <si>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</si>
  <si>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</si>
  <si>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</si>
  <si>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</si>
  <si>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</si>
  <si>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</si>
  <si>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</si>
  <si>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</si>
  <si>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</si>
  <si>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</si>
  <si>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</si>
  <si>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</si>
  <si>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</si>
  <si>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</si>
  <si>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</si>
  <si>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</si>
  <si>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</si>
  <si>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</si>
  <si>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</si>
  <si>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</si>
  <si>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</si>
  <si>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</si>
  <si>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</si>
  <si>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</si>
  <si>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</si>
  <si>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</si>
  <si>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</si>
  <si>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</si>
  <si>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</si>
  <si>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</si>
  <si>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</si>
  <si>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</si>
  <si>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</si>
  <si>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</si>
  <si>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</si>
  <si>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</si>
  <si>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</si>
  <si>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</si>
  <si>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</si>
  <si>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</si>
  <si>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</si>
  <si>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</si>
  <si>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</si>
  <si>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</si>
  <si>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</si>
  <si>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</si>
  <si>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</si>
  <si>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</si>
  <si>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</si>
  <si>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</si>
  <si>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</si>
  <si>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</si>
  <si>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</si>
  <si>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</si>
  <si>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</si>
  <si>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</si>
  <si>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</si>
  <si>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</si>
  <si>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</si>
  <si>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</si>
  <si>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</si>
  <si>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</si>
  <si>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</si>
  <si>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</si>
  <si>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</si>
  <si>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</si>
  <si>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</si>
  <si>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</si>
  <si>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</si>
  <si>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</si>
  <si>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</si>
  <si>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</si>
  <si>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</si>
  <si>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</si>
  <si>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</si>
  <si>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</si>
  <si>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</si>
  <si>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</si>
  <si>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</si>
  <si>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</si>
  <si>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</si>
  <si>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</si>
  <si>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</si>
  <si>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</si>
  <si>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</si>
  <si>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</si>
  <si>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</si>
  <si>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</si>
  <si>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</si>
  <si>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</si>
  <si>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</si>
  <si>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</si>
  <si>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</si>
  <si>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</si>
  <si>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</si>
  <si>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</si>
  <si>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</si>
  <si>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</si>
  <si>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</si>
  <si>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</si>
  <si>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</si>
  <si>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</si>
  <si>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</si>
  <si>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</si>
  <si>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</si>
  <si>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</si>
  <si>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</si>
  <si>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</si>
  <si>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</si>
  <si>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</si>
  <si>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</si>
  <si>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</si>
  <si>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</si>
  <si>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</si>
  <si>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</si>
  <si>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</si>
  <si>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</si>
  <si>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</si>
  <si>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</si>
  <si>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</si>
  <si>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</si>
  <si>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</si>
  <si>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</si>
  <si>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</si>
  <si>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</si>
  <si>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</si>
  <si>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</si>
  <si>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</si>
  <si>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</si>
  <si>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</si>
  <si>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</si>
  <si>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</si>
  <si>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</si>
  <si>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</si>
  <si>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</si>
  <si>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</si>
  <si>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</si>
  <si>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</si>
  <si>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</si>
  <si>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</si>
  <si>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</si>
  <si>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</si>
  <si>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</si>
  <si>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</si>
  <si>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</si>
  <si>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</si>
  <si>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</si>
  <si>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</si>
  <si>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</si>
  <si>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</si>
  <si>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</si>
  <si>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</si>
  <si>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</si>
  <si>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</si>
  <si>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</si>
  <si>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</si>
  <si>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</si>
  <si>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</si>
  <si>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</si>
  <si>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</si>
  <si>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</si>
  <si>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</si>
  <si>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</si>
  <si>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</si>
  <si>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</si>
  <si>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</si>
  <si>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</si>
  <si>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</si>
  <si>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</si>
  <si>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</si>
  <si>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</si>
  <si>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</si>
  <si>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</si>
  <si>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</si>
  <si>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</si>
  <si>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</si>
  <si>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</si>
  <si>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</si>
  <si>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</si>
  <si>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</si>
  <si>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</si>
  <si>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</si>
  <si>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</si>
  <si>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</si>
  <si>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</si>
  <si>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</si>
  <si>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</si>
  <si>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</si>
  <si>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</si>
  <si>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</si>
  <si>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</si>
  <si>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</si>
  <si>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</si>
  <si>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</si>
  <si>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</si>
  <si>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</si>
  <si>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</si>
  <si>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</si>
  <si>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</si>
  <si>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</si>
  <si>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</si>
  <si>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</si>
  <si>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</si>
  <si>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</si>
  <si>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</si>
  <si>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</si>
  <si>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</si>
  <si>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</si>
  <si>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</si>
  <si>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</si>
  <si>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</si>
  <si>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</si>
  <si>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</si>
  <si>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</si>
  <si>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</si>
  <si>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</si>
  <si>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</si>
  <si>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</si>
  <si>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</si>
  <si>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</si>
  <si>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</si>
  <si>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</si>
  <si>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</si>
  <si>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</si>
  <si>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</si>
  <si>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</si>
  <si>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</si>
  <si>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</si>
  <si>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</si>
  <si>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</si>
  <si>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</si>
  <si>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</si>
  <si>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</si>
  <si>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</si>
  <si>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</si>
  <si>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</si>
  <si>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</si>
  <si>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</si>
  <si>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</si>
  <si>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</si>
  <si>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</si>
  <si>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</si>
  <si>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</si>
  <si>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</si>
  <si>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</si>
  <si>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</si>
  <si>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</si>
  <si>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</si>
  <si>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</si>
  <si>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</si>
  <si>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</si>
  <si>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</si>
  <si>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</si>
  <si>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</si>
  <si>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</si>
  <si>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</si>
  <si>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</si>
  <si>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</si>
  <si>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</si>
  <si>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</si>
  <si>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</si>
  <si>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</si>
  <si>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</si>
  <si>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</si>
  <si>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</si>
  <si>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</si>
  <si>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</si>
  <si>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</si>
  <si>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</si>
  <si>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</si>
  <si>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</si>
  <si>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</si>
  <si>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</si>
  <si>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</si>
  <si>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</si>
  <si>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</si>
  <si>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</si>
  <si>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</si>
  <si>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</si>
  <si>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</si>
  <si>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</si>
  <si>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</si>
  <si>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</si>
  <si>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</si>
  <si>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</si>
  <si>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</si>
  <si>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</si>
  <si>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</si>
  <si>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</si>
  <si>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</si>
  <si>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</si>
  <si>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</si>
  <si>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</si>
  <si>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</si>
  <si>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</si>
  <si>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</si>
  <si>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</si>
  <si>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</si>
  <si>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</si>
  <si>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</si>
  <si>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</si>
  <si>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</si>
  <si>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</si>
  <si>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</si>
  <si>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</si>
  <si>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</si>
  <si>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</si>
  <si>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</si>
  <si>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</si>
  <si>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</si>
  <si>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</si>
  <si>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</si>
  <si>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</si>
  <si>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</si>
  <si>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</si>
  <si>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</si>
  <si>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</si>
  <si>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</si>
  <si>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</si>
  <si>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</si>
  <si>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</si>
  <si>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</si>
  <si>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</si>
  <si>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</si>
  <si>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</si>
  <si>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</si>
  <si>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</si>
  <si>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</si>
  <si>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</si>
  <si>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</si>
  <si>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</si>
  <si>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</si>
  <si>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</si>
  <si>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</si>
  <si>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</si>
  <si>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</si>
  <si>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</si>
  <si>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</si>
  <si>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</si>
  <si>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</si>
  <si>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</si>
  <si>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</si>
  <si>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</si>
  <si>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</si>
  <si>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</si>
  <si>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</si>
  <si>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</si>
  <si>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</si>
  <si>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</si>
  <si>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</si>
  <si>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</si>
  <si>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</si>
  <si>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</si>
  <si>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</si>
  <si>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</si>
  <si>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</si>
  <si>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</si>
  <si>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</si>
  <si>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</si>
  <si>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</si>
  <si>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</si>
  <si>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</si>
  <si>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</si>
  <si>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</si>
  <si>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</si>
  <si>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</si>
  <si>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</si>
  <si>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</si>
  <si>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</si>
  <si>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</si>
  <si>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</si>
  <si>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</si>
  <si>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</si>
  <si>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</si>
  <si>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</si>
  <si>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</si>
  <si>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</si>
  <si>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</si>
  <si>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</si>
  <si>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</si>
  <si>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</si>
  <si>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</si>
  <si>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</si>
  <si>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</si>
  <si>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</si>
  <si>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</si>
  <si>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</si>
  <si>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</si>
  <si>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</si>
  <si>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</si>
  <si>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</si>
  <si>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</si>
  <si>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</si>
  <si>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</si>
  <si>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</si>
  <si>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</si>
  <si>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</si>
  <si>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</si>
  <si>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</si>
  <si>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</si>
  <si>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</si>
  <si>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</si>
  <si>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</si>
  <si>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</si>
  <si>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</si>
  <si>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</si>
  <si>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</si>
  <si>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</si>
  <si>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</si>
  <si>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</si>
  <si>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</si>
  <si>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</si>
  <si>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</si>
  <si>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</si>
  <si>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</si>
  <si>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</si>
  <si>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</si>
  <si>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</si>
  <si>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</si>
  <si>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</si>
  <si>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</si>
  <si>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</si>
  <si>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</si>
  <si>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</si>
  <si>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</si>
  <si>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</si>
  <si>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</si>
  <si>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</si>
  <si>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</si>
  <si>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</si>
  <si>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</si>
  <si>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</si>
  <si>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</si>
  <si>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</si>
  <si>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</si>
  <si>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</si>
  <si>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</si>
  <si>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</si>
  <si>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</si>
  <si>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</si>
  <si>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</si>
  <si>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</si>
  <si>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</si>
  <si>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</si>
  <si>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</si>
  <si>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</si>
  <si>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</si>
  <si>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</si>
  <si>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</si>
  <si>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</si>
  <si>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</si>
  <si>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</si>
  <si>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</si>
  <si>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</si>
  <si>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</si>
  <si>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</si>
  <si>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</si>
  <si>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</si>
  <si>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</si>
  <si>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</si>
  <si>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</si>
  <si>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</si>
  <si>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</si>
  <si>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</si>
  <si>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</si>
  <si>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</si>
  <si>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</si>
  <si>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</si>
  <si>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</si>
  <si>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</si>
  <si>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</si>
  <si>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</si>
  <si>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</si>
  <si>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</si>
  <si>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</si>
  <si>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</si>
  <si>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</si>
  <si>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</si>
  <si>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</si>
  <si>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</si>
  <si>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</si>
  <si>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</si>
  <si>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</si>
  <si>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</si>
  <si>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</si>
  <si>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</si>
  <si>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</si>
  <si>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</si>
  <si>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</si>
  <si>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</si>
  <si>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</si>
  <si>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</si>
  <si>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</si>
  <si>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</si>
  <si>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</si>
  <si>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</si>
  <si>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</si>
  <si>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</si>
  <si>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</si>
  <si>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</si>
  <si>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</si>
  <si>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</si>
  <si>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</si>
  <si>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</si>
  <si>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</si>
  <si>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</si>
  <si>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</si>
  <si>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</si>
  <si>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</si>
  <si>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</si>
  <si>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</si>
  <si>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</si>
  <si>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</si>
  <si>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</si>
  <si>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</si>
  <si>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</si>
  <si>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</si>
  <si>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</si>
  <si>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</si>
  <si>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</si>
  <si>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</si>
  <si>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</si>
  <si>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</si>
  <si>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</si>
  <si>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</si>
  <si>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</si>
  <si>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</si>
  <si>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</si>
  <si>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</si>
  <si>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</si>
  <si>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</si>
  <si>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</si>
  <si>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</si>
  <si>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</si>
  <si>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</si>
  <si>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</si>
  <si>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</si>
  <si>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</si>
  <si>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</si>
  <si>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</si>
  <si>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</si>
  <si>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</si>
  <si>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</si>
  <si>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</si>
  <si>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</si>
  <si>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</si>
  <si>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</si>
  <si>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</si>
  <si>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</si>
  <si>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</si>
  <si>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</si>
  <si>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</si>
  <si>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</si>
  <si>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</si>
  <si>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</si>
  <si>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</si>
  <si>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</si>
  <si>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</si>
  <si>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</si>
  <si>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</si>
  <si>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</si>
  <si>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</si>
  <si>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</si>
  <si>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</si>
  <si>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</si>
  <si>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</si>
  <si>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</si>
  <si>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</si>
  <si>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</si>
  <si>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</si>
  <si>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</si>
  <si>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</si>
  <si>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</si>
  <si>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</si>
  <si>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</si>
  <si>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</si>
  <si>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</si>
  <si>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</si>
  <si>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</si>
  <si>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</si>
  <si>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</si>
  <si>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</si>
  <si>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</si>
  <si>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</si>
  <si>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</si>
  <si>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</si>
  <si>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</si>
  <si>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</si>
  <si>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</si>
  <si>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</si>
  <si>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</si>
  <si>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</si>
  <si>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</si>
  <si>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</si>
  <si>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</si>
  <si>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</si>
  <si>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</si>
  <si>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</si>
  <si>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</si>
  <si>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</si>
  <si>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</si>
  <si>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</si>
  <si>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</si>
  <si>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</si>
  <si>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</si>
  <si>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</si>
  <si>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</si>
  <si>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</si>
  <si>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</si>
  <si>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</si>
  <si>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</si>
  <si>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</si>
  <si>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</si>
  <si>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</si>
  <si>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</si>
  <si>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</si>
  <si>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</si>
  <si>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</si>
  <si>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</si>
  <si>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</si>
  <si>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</si>
  <si>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</si>
  <si>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</si>
  <si>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</si>
  <si>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</si>
  <si>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</si>
  <si>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</si>
  <si>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</si>
  <si>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</si>
  <si>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</si>
  <si>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</si>
  <si>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</si>
  <si>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</si>
  <si>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</si>
  <si>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</si>
  <si>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</si>
  <si>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</si>
  <si>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</si>
  <si>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</si>
  <si>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</si>
  <si>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</si>
  <si>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</si>
  <si>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</si>
  <si>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</si>
  <si>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</si>
  <si>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</si>
  <si>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</si>
  <si>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</si>
  <si>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</si>
  <si>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</si>
  <si>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</si>
  <si>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</si>
  <si>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</si>
  <si>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</si>
  <si>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</si>
  <si>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</si>
  <si>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</si>
  <si>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</si>
  <si>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</si>
  <si>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</si>
  <si>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</si>
  <si>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</si>
  <si>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</si>
  <si>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</si>
  <si>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</si>
  <si>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</si>
  <si>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</si>
  <si>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</si>
  <si>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</si>
  <si>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</si>
  <si>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</si>
  <si>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</si>
  <si>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</si>
  <si>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</si>
  <si>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</si>
  <si>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</si>
  <si>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</si>
  <si>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</si>
  <si>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</si>
  <si>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</si>
  <si>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</si>
  <si>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</si>
  <si>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</si>
  <si>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</si>
  <si>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</si>
  <si>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</si>
  <si>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</si>
  <si>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</si>
  <si>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</si>
  <si>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</si>
  <si>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</si>
  <si>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</si>
  <si>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</si>
  <si>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</si>
  <si>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</si>
  <si>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</si>
  <si>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</si>
  <si>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</si>
  <si>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</si>
  <si>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</si>
  <si>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</si>
  <si>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</si>
  <si>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</si>
  <si>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</si>
  <si>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</si>
  <si>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</si>
  <si>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</si>
  <si>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</si>
  <si>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</si>
  <si>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</si>
  <si>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</si>
  <si>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</si>
  <si>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</si>
  <si>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</si>
  <si>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</si>
  <si>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</si>
  <si>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</si>
  <si>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</si>
  <si>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</si>
  <si>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</si>
  <si>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</si>
  <si>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</si>
  <si>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</si>
  <si>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</si>
  <si>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</si>
  <si>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</si>
  <si>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</si>
  <si>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</si>
  <si>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</si>
  <si>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</si>
  <si>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</si>
  <si>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</si>
  <si>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</si>
  <si>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</si>
  <si>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</si>
  <si>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</si>
  <si>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</si>
  <si>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</si>
  <si>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</si>
  <si>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</si>
  <si>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</si>
  <si>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</si>
  <si>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</si>
  <si>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</si>
  <si>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</si>
  <si>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</si>
  <si>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</si>
  <si>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</si>
  <si>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</si>
  <si>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</si>
  <si>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</si>
  <si>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</si>
  <si>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</si>
  <si>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</si>
  <si>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</si>
  <si>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</si>
  <si>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</si>
  <si>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</si>
  <si>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</si>
  <si>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</si>
  <si>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</si>
  <si>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</si>
  <si>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</si>
  <si>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</si>
  <si>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</si>
  <si>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</si>
  <si>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</si>
  <si>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</si>
  <si>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</si>
  <si>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</si>
  <si>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</si>
  <si>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</si>
  <si>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</si>
  <si>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</si>
  <si>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</si>
  <si>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</si>
  <si>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</si>
  <si>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</si>
  <si>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</si>
  <si>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</si>
  <si>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</si>
  <si>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</si>
  <si>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</si>
  <si>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</si>
  <si>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</si>
  <si>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</si>
  <si>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</si>
  <si>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</si>
  <si>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</si>
  <si>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</si>
  <si>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</si>
  <si>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</si>
  <si>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</si>
  <si>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</si>
  <si>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</si>
  <si>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</si>
  <si>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</si>
  <si>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</si>
  <si>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</si>
  <si>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</si>
  <si>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</si>
  <si>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</si>
  <si>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</si>
  <si>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</si>
  <si>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</si>
  <si>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</si>
  <si>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</si>
  <si>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</si>
  <si>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</si>
  <si>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</si>
  <si>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</si>
  <si>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</si>
  <si>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</si>
  <si>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</si>
  <si>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</si>
  <si>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</si>
  <si>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</si>
  <si>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</si>
  <si>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</si>
  <si>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</si>
  <si>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</si>
  <si>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</si>
  <si>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</si>
  <si>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</si>
  <si>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</si>
  <si>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</si>
  <si>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</si>
  <si>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</si>
  <si>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</si>
  <si>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</si>
  <si>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</si>
  <si>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</si>
  <si>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</si>
  <si>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</si>
  <si>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</si>
  <si>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</si>
  <si>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</si>
  <si>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</si>
  <si>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</si>
  <si>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</si>
  <si>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</si>
  <si>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</si>
  <si>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</si>
  <si>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</si>
  <si>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</si>
  <si>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</si>
  <si>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</si>
  <si>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</si>
  <si>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</si>
  <si>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</si>
  <si>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</si>
  <si>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</si>
  <si>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</si>
  <si>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</si>
  <si>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</si>
  <si>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</si>
  <si>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</si>
  <si>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</si>
  <si>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</si>
  <si>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</si>
  <si>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</si>
  <si>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</si>
  <si>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</si>
  <si>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</si>
  <si>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</si>
  <si>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</si>
  <si>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</si>
  <si>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</si>
  <si>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</si>
  <si>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</si>
  <si>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</si>
  <si>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</si>
  <si>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</si>
  <si>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</si>
  <si>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</si>
  <si>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</si>
  <si>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</si>
  <si>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</si>
  <si>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</si>
  <si>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</si>
  <si>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</si>
  <si>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</si>
  <si>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</si>
  <si>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</si>
  <si>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</si>
  <si>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</si>
  <si>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</si>
  <si>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</si>
  <si>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</si>
  <si>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</si>
  <si>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</si>
  <si>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</si>
  <si>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</si>
  <si>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</si>
  <si>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</si>
  <si>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</si>
  <si>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</si>
  <si>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</si>
  <si>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</si>
  <si>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</si>
  <si>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</si>
  <si>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</si>
  <si>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</si>
  <si>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</si>
  <si>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</si>
  <si>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</si>
  <si>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</si>
  <si>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</si>
  <si>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</si>
  <si>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</si>
  <si>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</si>
  <si>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</si>
  <si>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</si>
  <si>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</si>
  <si>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</si>
  <si>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</si>
  <si>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</si>
  <si>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</si>
  <si>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</si>
  <si>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</si>
  <si>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</si>
  <si>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</si>
  <si>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</si>
  <si>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</si>
  <si>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</si>
  <si>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</si>
  <si>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</si>
  <si>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</si>
  <si>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</si>
  <si>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</si>
  <si>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</si>
  <si>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</si>
  <si>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</si>
  <si>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</si>
  <si>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</si>
  <si>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</si>
  <si>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</si>
  <si>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</si>
  <si>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</si>
  <si>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</si>
  <si>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</si>
  <si>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</si>
  <si>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</si>
  <si>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</si>
  <si>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</si>
  <si>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</si>
  <si>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</si>
  <si>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</si>
  <si>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</si>
  <si>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</si>
  <si>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</si>
  <si>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</si>
  <si>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</si>
  <si>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</si>
  <si>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</si>
  <si>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</si>
  <si>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</si>
  <si>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</si>
  <si>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</si>
  <si>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</si>
  <si>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</si>
  <si>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</si>
  <si>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</si>
  <si>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</si>
  <si>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</si>
  <si>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</si>
  <si>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</si>
  <si>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</si>
  <si>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</si>
  <si>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</si>
  <si>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</si>
  <si>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</si>
  <si>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</si>
  <si>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</si>
  <si>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</si>
  <si>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</si>
  <si>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</si>
  <si>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</si>
  <si>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</si>
  <si>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</si>
  <si>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</si>
  <si>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</si>
  <si>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</si>
  <si>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</si>
  <si>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</si>
  <si>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</si>
  <si>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</si>
  <si>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</si>
  <si>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</si>
  <si>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</si>
  <si>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</si>
  <si>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</si>
  <si>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</si>
  <si>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</si>
  <si>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</si>
  <si>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</si>
  <si>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</si>
  <si>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</si>
  <si>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</si>
  <si>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</si>
  <si>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</si>
  <si>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</si>
  <si>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</si>
  <si>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</si>
  <si>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</si>
  <si>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</si>
  <si>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</si>
  <si>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</si>
  <si>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</si>
  <si>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</si>
  <si>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</si>
  <si>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</si>
  <si>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</si>
  <si>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</si>
  <si>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</si>
  <si>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</si>
  <si>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</si>
  <si>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</si>
  <si>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</si>
  <si>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</si>
  <si>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</si>
  <si>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</si>
  <si>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</si>
  <si>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</si>
  <si>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</si>
  <si>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</si>
  <si>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</si>
  <si>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</si>
  <si>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</si>
  <si>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</si>
  <si>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</si>
  <si>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</si>
  <si>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</si>
  <si>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</si>
  <si>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</si>
  <si>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</si>
  <si>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</si>
  <si>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</si>
  <si>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</si>
  <si>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</si>
  <si>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</si>
  <si>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</si>
  <si>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</si>
  <si>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</si>
  <si>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</si>
  <si>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</si>
  <si>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</si>
  <si>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</si>
  <si>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</si>
  <si>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</si>
  <si>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</si>
  <si>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</si>
  <si>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</si>
  <si>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</si>
  <si>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</si>
  <si>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</si>
  <si>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</si>
  <si>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</si>
  <si>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</si>
  <si>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</si>
  <si>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</si>
  <si>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</si>
  <si>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</si>
  <si>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</si>
  <si>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</si>
  <si>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</si>
  <si>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</si>
  <si>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</si>
  <si>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</si>
  <si>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</si>
  <si>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</si>
  <si>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</si>
  <si>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</si>
  <si>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</si>
  <si>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</si>
  <si>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</si>
  <si>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</si>
  <si>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</si>
  <si>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</si>
  <si>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</si>
  <si>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</si>
  <si>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</si>
  <si>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</si>
  <si>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</si>
  <si>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</si>
  <si>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</si>
  <si>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</si>
  <si>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</si>
  <si>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</si>
  <si>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</si>
  <si>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</si>
  <si>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</si>
  <si>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</si>
  <si>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</si>
  <si>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</si>
  <si>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</si>
  <si>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</si>
  <si>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</si>
  <si>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</si>
  <si>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</si>
  <si>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</si>
  <si>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</si>
  <si>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</si>
  <si>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</si>
  <si>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</si>
  <si>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</si>
  <si>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</si>
  <si>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</si>
  <si>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</si>
  <si>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</si>
  <si>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</si>
  <si>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</si>
  <si>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</si>
  <si>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</si>
  <si>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</si>
  <si>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</si>
  <si>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</si>
  <si>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</si>
  <si>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</si>
  <si>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</si>
  <si>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</si>
  <si>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</si>
  <si>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</si>
  <si>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</si>
  <si>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</si>
  <si>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</si>
  <si>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</si>
  <si>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</si>
  <si>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</si>
  <si>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</si>
  <si>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</si>
  <si>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</si>
  <si>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</si>
  <si>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</si>
  <si>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</si>
  <si>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</si>
  <si>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</si>
  <si>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</si>
  <si>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</si>
  <si>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</si>
  <si>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</si>
  <si>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</si>
  <si>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</si>
  <si>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</si>
  <si>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</si>
  <si>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</si>
  <si>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</si>
  <si>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</si>
  <si>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</si>
  <si>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</si>
  <si>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</si>
  <si>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</si>
  <si>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</si>
  <si>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</si>
  <si>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</si>
  <si>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</si>
  <si>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</si>
  <si>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</si>
  <si>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</si>
  <si>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</si>
  <si>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</si>
  <si>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</si>
  <si>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</si>
  <si>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</si>
  <si>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</si>
  <si>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</si>
  <si>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</si>
  <si>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</si>
  <si>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</si>
  <si>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</si>
  <si>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</si>
  <si>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</si>
  <si>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</si>
  <si>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</si>
  <si>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</si>
  <si>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</si>
  <si>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</si>
  <si>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</si>
  <si>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</si>
  <si>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</si>
  <si>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</si>
  <si>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</si>
  <si>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</si>
  <si>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</si>
  <si>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</si>
  <si>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</si>
  <si>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</si>
  <si>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</si>
  <si>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</si>
  <si>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</si>
  <si>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</si>
  <si>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</si>
  <si>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</si>
  <si>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</si>
  <si>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</si>
  <si>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</si>
  <si>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</si>
  <si>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</si>
  <si>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</si>
  <si>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</si>
  <si>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</si>
  <si>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</si>
  <si>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</si>
  <si>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</si>
  <si>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</si>
  <si>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</si>
  <si>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</si>
  <si>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</si>
  <si>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</si>
  <si>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</si>
  <si>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</si>
  <si>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</si>
  <si>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</si>
  <si>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</si>
  <si>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</si>
  <si>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</si>
  <si>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</si>
  <si>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</si>
  <si>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</si>
  <si>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</si>
  <si>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</si>
  <si>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</si>
  <si>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</si>
  <si>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</si>
  <si>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</si>
  <si>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</si>
  <si>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</si>
  <si>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</si>
  <si>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</si>
  <si>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</si>
  <si>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</si>
  <si>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</si>
  <si>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</si>
  <si>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</si>
  <si>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</si>
  <si>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</si>
  <si>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</si>
  <si>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</si>
  <si>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</si>
  <si>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</si>
  <si>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</si>
  <si>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</si>
  <si>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</si>
  <si>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</si>
  <si>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</si>
  <si>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</si>
  <si>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</si>
  <si>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</si>
  <si>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</si>
  <si>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</si>
  <si>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</si>
  <si>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</si>
  <si>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</si>
  <si>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</si>
  <si>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</si>
  <si>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</si>
  <si>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</si>
  <si>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</si>
  <si>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</si>
  <si>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</si>
  <si>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</si>
  <si>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</si>
  <si>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</si>
  <si>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</si>
  <si>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</si>
  <si>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</si>
  <si>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</si>
  <si>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</si>
  <si>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</si>
  <si>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</si>
  <si>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</si>
  <si>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</si>
  <si>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</si>
  <si>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</si>
  <si>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</si>
  <si>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</si>
  <si>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</si>
  <si>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</si>
  <si>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</si>
  <si>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</si>
  <si>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</si>
  <si>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</si>
  <si>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</si>
  <si>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</si>
  <si>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</si>
  <si>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</si>
  <si>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</si>
  <si>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</si>
  <si>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</si>
  <si>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</si>
  <si>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</si>
  <si>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</si>
  <si>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</si>
  <si>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</si>
  <si>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</si>
  <si>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</si>
  <si>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</si>
  <si>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</si>
  <si>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</si>
  <si>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</si>
  <si>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</si>
  <si>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</si>
  <si>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</si>
  <si>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</si>
  <si>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</si>
  <si>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</si>
  <si>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</si>
  <si>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</si>
  <si>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</si>
  <si>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</si>
  <si>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</si>
  <si>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</si>
  <si>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</si>
  <si>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</si>
  <si>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</si>
  <si>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</si>
  <si>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</si>
  <si>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</si>
  <si>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</si>
  <si>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</si>
  <si>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</si>
  <si>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</si>
  <si>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</si>
  <si>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</si>
  <si>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</si>
  <si>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</si>
  <si>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</si>
  <si>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</si>
  <si>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</si>
  <si>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</si>
  <si>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</si>
  <si>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</si>
  <si>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</si>
  <si>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</si>
  <si>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</si>
  <si>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</si>
  <si>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</si>
  <si>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</si>
  <si>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</si>
  <si>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</si>
  <si>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</si>
  <si>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</si>
  <si>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</si>
  <si>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</si>
  <si>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</si>
  <si>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</si>
  <si>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</si>
  <si>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</si>
  <si>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</si>
  <si>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</si>
  <si>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</si>
  <si>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</si>
  <si>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</si>
  <si>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</si>
  <si>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</si>
  <si>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</si>
  <si>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</si>
  <si>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</si>
  <si>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</si>
  <si>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</si>
  <si>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</si>
  <si>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</si>
  <si>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</si>
  <si>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</si>
  <si>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</si>
  <si>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</si>
  <si>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</si>
  <si>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</si>
  <si>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</si>
  <si>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</si>
  <si>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</si>
  <si>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</si>
  <si>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</si>
  <si>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</si>
  <si>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</si>
  <si>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</si>
  <si>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</si>
  <si>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</si>
  <si>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</si>
  <si>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</si>
  <si>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</si>
  <si>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</si>
  <si>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</si>
  <si>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</si>
  <si>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</si>
  <si>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</si>
  <si>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</si>
  <si>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</si>
  <si>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</si>
  <si>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</si>
  <si>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</si>
  <si>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</si>
  <si>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</si>
  <si>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</si>
  <si>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</si>
  <si>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</si>
  <si>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</si>
  <si>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</si>
  <si>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</si>
  <si>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</si>
  <si>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</si>
  <si>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</si>
  <si>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</si>
  <si>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</si>
  <si>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</si>
  <si>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</si>
  <si>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</si>
  <si>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</si>
  <si>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</si>
  <si>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</si>
  <si>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</si>
  <si>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</si>
  <si>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</si>
  <si>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</si>
  <si>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</si>
  <si>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</si>
  <si>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</si>
  <si>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</si>
  <si>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</si>
  <si>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</si>
  <si>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</si>
  <si>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</si>
  <si>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</si>
  <si>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</si>
  <si>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</si>
  <si>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</si>
  <si>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</si>
  <si>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</si>
  <si>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</si>
  <si>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</si>
  <si>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</si>
  <si>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</si>
  <si>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</si>
  <si>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</si>
  <si>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</si>
  <si>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</si>
  <si>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</si>
  <si>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</si>
  <si>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</si>
  <si>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</si>
  <si>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</si>
  <si>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</si>
  <si>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</si>
  <si>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</si>
  <si>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</si>
  <si>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</si>
  <si>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</si>
  <si>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</si>
  <si>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</si>
  <si>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</si>
  <si>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</si>
  <si>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</si>
  <si>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</si>
  <si>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</si>
  <si>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</si>
  <si>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</si>
  <si>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</si>
  <si>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</si>
  <si>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</si>
  <si>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</si>
  <si>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</si>
  <si>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</si>
  <si>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</si>
  <si>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</si>
  <si>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</si>
  <si>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</si>
  <si>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</si>
  <si>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</si>
  <si>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</si>
  <si>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</si>
  <si>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</si>
  <si>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</si>
  <si>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</si>
  <si>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</si>
  <si>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</si>
  <si>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</si>
  <si>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</si>
  <si>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</si>
  <si>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</si>
  <si>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</si>
  <si>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</si>
  <si>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</si>
  <si>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</si>
  <si>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</si>
  <si>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</si>
  <si>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</si>
  <si>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</si>
  <si>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</si>
  <si>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</si>
  <si>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</si>
  <si>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</si>
  <si>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</si>
  <si>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</si>
  <si>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</si>
  <si>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</si>
  <si>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</si>
  <si>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</si>
  <si>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</si>
  <si>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</si>
  <si>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</si>
  <si>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</si>
  <si>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</si>
  <si>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</si>
  <si>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</si>
  <si>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</si>
  <si>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</si>
  <si>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</si>
  <si>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</si>
  <si>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</si>
  <si>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</si>
  <si>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</si>
  <si>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</si>
  <si>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</si>
  <si>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</si>
  <si>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</si>
  <si>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</si>
  <si>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</si>
  <si>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</si>
  <si>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</si>
  <si>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</si>
  <si>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</si>
  <si>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</si>
  <si>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</si>
  <si>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</si>
  <si>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</si>
  <si>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</si>
  <si>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</si>
  <si>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</si>
  <si>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</si>
  <si>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</si>
  <si>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</si>
  <si>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</si>
  <si>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</si>
  <si>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</si>
  <si>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</si>
  <si>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</si>
  <si>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</si>
  <si>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</si>
  <si>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</si>
  <si>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</si>
  <si>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</si>
  <si>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</si>
  <si>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</si>
  <si>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</si>
  <si>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</si>
  <si>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</si>
  <si>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</si>
  <si>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</si>
  <si>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</si>
  <si>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</si>
  <si>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</si>
  <si>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</si>
  <si>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</si>
  <si>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</si>
  <si>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</si>
  <si>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</si>
  <si>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</si>
  <si>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</si>
  <si>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</si>
  <si>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</si>
  <si>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</si>
  <si>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</si>
  <si>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</si>
  <si>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</si>
  <si>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</si>
  <si>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</si>
  <si>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</si>
  <si>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</si>
  <si>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</si>
  <si>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</si>
  <si>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</si>
  <si>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</si>
  <si>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</si>
  <si>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</si>
  <si>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</si>
  <si>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</si>
  <si>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</si>
  <si>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</si>
  <si>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</si>
  <si>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</si>
  <si>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</si>
  <si>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</si>
  <si>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</si>
  <si>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</si>
  <si>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</si>
  <si>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</si>
  <si>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</si>
  <si>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</si>
  <si>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</si>
  <si>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</si>
  <si>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</si>
  <si>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</si>
  <si>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</si>
  <si>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</si>
  <si>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</si>
  <si>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</si>
  <si>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</si>
  <si>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</si>
  <si>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</si>
  <si>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</si>
  <si>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</si>
  <si>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</si>
  <si>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</si>
  <si>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</si>
  <si>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</si>
  <si>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</si>
  <si>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</si>
  <si>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</si>
  <si>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</si>
  <si>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</si>
  <si>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</si>
  <si>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</si>
  <si>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</si>
  <si>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</si>
  <si>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</si>
  <si>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</si>
  <si>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</si>
  <si>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</si>
  <si>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</si>
  <si>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</si>
  <si>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</si>
  <si>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</si>
  <si>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</si>
  <si>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</si>
  <si>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</si>
  <si>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</si>
  <si>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</si>
  <si>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</si>
  <si>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</si>
  <si>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</si>
  <si>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</si>
  <si>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</si>
  <si>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</si>
  <si>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</si>
  <si>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</si>
  <si>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</si>
  <si>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</si>
  <si>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</si>
  <si>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</si>
  <si>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</si>
  <si>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</si>
  <si>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</si>
  <si>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</si>
  <si>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</si>
  <si>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</si>
  <si>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</si>
  <si>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</si>
  <si>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</si>
  <si>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</si>
  <si>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</si>
  <si>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</si>
  <si>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</si>
  <si>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</si>
  <si>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</si>
  <si>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</si>
  <si>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</si>
  <si>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</si>
  <si>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</si>
  <si>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</si>
  <si>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</si>
  <si>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</si>
  <si>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</si>
  <si>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</si>
  <si>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</si>
  <si>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</si>
  <si>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</si>
  <si>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</si>
  <si>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</si>
  <si>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</si>
  <si>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</si>
  <si>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</si>
  <si>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</si>
  <si>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</si>
  <si>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</si>
  <si>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</si>
  <si>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</si>
  <si>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</si>
  <si>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</si>
  <si>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</si>
  <si>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</si>
  <si>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</si>
  <si>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</si>
  <si>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</si>
  <si>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</si>
  <si>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</si>
  <si>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</si>
  <si>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</si>
  <si>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</si>
  <si>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</si>
  <si>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</si>
  <si>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</si>
  <si>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</si>
  <si>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</si>
  <si>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</si>
  <si>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</si>
  <si>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</si>
  <si>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</si>
  <si>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</si>
  <si>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</si>
  <si>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</si>
  <si>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</si>
  <si>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</si>
  <si>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</si>
  <si>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</si>
  <si>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</si>
  <si>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</si>
  <si>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</si>
  <si>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</si>
  <si>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</si>
  <si>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</si>
  <si>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</si>
  <si>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</si>
  <si>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</si>
  <si>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</si>
  <si>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</si>
  <si>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</si>
  <si>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</si>
  <si>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</si>
  <si>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</si>
  <si>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</si>
  <si>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</si>
  <si>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</si>
  <si>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</si>
  <si>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</si>
  <si>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</si>
  <si>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</si>
  <si>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</si>
  <si>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</si>
  <si>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</si>
  <si>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</si>
  <si>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</si>
  <si>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</si>
  <si>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</si>
  <si>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</si>
  <si>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</si>
  <si>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</si>
  <si>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</si>
  <si>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</si>
  <si>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</si>
  <si>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</si>
  <si>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</si>
  <si>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</si>
  <si>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</si>
  <si>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</si>
  <si>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</si>
  <si>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</si>
  <si>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</si>
  <si>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</si>
  <si>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</si>
  <si>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</si>
  <si>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</si>
  <si>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</si>
  <si>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</si>
  <si>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</si>
  <si>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</si>
  <si>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</si>
  <si>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</si>
  <si>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</si>
  <si>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</si>
  <si>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</si>
  <si>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</si>
  <si>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</si>
  <si>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</si>
  <si>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</si>
  <si>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</si>
  <si>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</si>
  <si>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</si>
  <si>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</si>
  <si>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</si>
  <si>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</si>
  <si>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</si>
  <si>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</si>
  <si>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</si>
  <si>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</si>
  <si>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</si>
  <si>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</si>
  <si>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</si>
  <si>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</si>
  <si>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</si>
  <si>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</si>
  <si>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</si>
  <si>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</si>
  <si>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</si>
  <si>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</si>
  <si>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</si>
  <si>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</si>
  <si>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</si>
  <si>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</si>
  <si>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</si>
  <si>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</si>
  <si>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</si>
  <si>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</si>
  <si>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</si>
  <si>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</si>
  <si>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</si>
  <si>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</si>
  <si>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</si>
  <si>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</si>
  <si>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</si>
  <si>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</si>
  <si>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</si>
  <si>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</si>
  <si>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</si>
  <si>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</si>
  <si>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</si>
  <si>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</si>
  <si>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</si>
  <si>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</si>
  <si>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</si>
  <si>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</si>
  <si>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</si>
  <si>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</si>
  <si>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</si>
  <si>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</si>
  <si>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</si>
  <si>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</si>
  <si>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</si>
  <si>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</si>
  <si>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</si>
  <si>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</si>
  <si>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</si>
  <si>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</si>
  <si>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</si>
  <si>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</si>
  <si>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</si>
  <si>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</si>
  <si>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</si>
  <si>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</si>
  <si>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</si>
  <si>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</si>
  <si>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</si>
  <si>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</si>
  <si>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</si>
  <si>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</si>
  <si>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</si>
  <si>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</si>
  <si>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</si>
  <si>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</si>
  <si>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</si>
  <si>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</si>
  <si>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</si>
  <si>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</si>
  <si>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</si>
  <si>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</si>
  <si>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</si>
  <si>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</si>
  <si>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</si>
  <si>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</si>
  <si>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</si>
  <si>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</si>
  <si>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</si>
  <si>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</si>
  <si>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</si>
  <si>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</si>
  <si>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</si>
  <si>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</si>
  <si>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</si>
  <si>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</si>
  <si>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</si>
  <si>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</si>
  <si>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</si>
  <si>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</si>
  <si>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</si>
  <si>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</si>
  <si>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</si>
  <si>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</si>
  <si>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</si>
  <si>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</si>
  <si>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</si>
  <si>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</si>
  <si>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</si>
  <si>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</si>
  <si>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</si>
  <si>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</si>
  <si>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</si>
  <si>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</si>
  <si>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</si>
  <si>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</si>
  <si>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</si>
  <si>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</si>
  <si>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</si>
  <si>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</si>
  <si>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</si>
  <si>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</si>
  <si>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</si>
  <si>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</si>
  <si>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</si>
  <si>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</si>
  <si>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</si>
  <si>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</si>
  <si>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</si>
  <si>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</si>
  <si>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</si>
  <si>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</si>
  <si>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</si>
  <si>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</si>
  <si>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</si>
  <si>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</si>
  <si>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</si>
  <si>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</si>
  <si>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</si>
  <si>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</si>
  <si>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</si>
  <si>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</si>
  <si>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</si>
  <si>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</si>
  <si>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</si>
  <si>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</si>
  <si>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</si>
  <si>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</si>
  <si>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</si>
  <si>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</si>
  <si>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</si>
  <si>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</si>
  <si>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</si>
  <si>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</si>
  <si>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</si>
  <si>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</si>
  <si>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</si>
  <si>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</si>
  <si>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</si>
  <si>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</si>
  <si>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</si>
  <si>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</si>
  <si>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</si>
  <si>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</si>
  <si>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</si>
  <si>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</si>
  <si>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</si>
  <si>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</si>
  <si>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</si>
  <si>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</si>
  <si>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</si>
  <si>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</si>
  <si>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</si>
  <si>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</si>
  <si>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</si>
  <si>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</si>
  <si>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</si>
  <si>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</si>
  <si>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</si>
  <si>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</si>
  <si>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</si>
  <si>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</si>
  <si>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</si>
  <si>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</si>
  <si>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</si>
  <si>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</si>
  <si>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</si>
  <si>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</si>
  <si>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</si>
  <si>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</si>
  <si>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</si>
  <si>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</si>
  <si>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</si>
  <si>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</si>
  <si>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</si>
  <si>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</si>
  <si>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</si>
  <si>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</si>
  <si>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</si>
  <si>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</si>
  <si>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</si>
  <si>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</si>
  <si>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</si>
  <si>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</si>
  <si>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</si>
  <si>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</si>
  <si>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</si>
  <si>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</si>
  <si>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</si>
  <si>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</si>
  <si>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</si>
  <si>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</si>
  <si>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</si>
  <si>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</si>
  <si>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</si>
  <si>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</si>
  <si>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</si>
  <si>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</si>
  <si>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</si>
  <si>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</si>
  <si>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</si>
  <si>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</si>
  <si>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</si>
  <si>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</si>
  <si>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</si>
  <si>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</si>
  <si>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</si>
  <si>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</si>
  <si>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</si>
  <si>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</si>
  <si>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</si>
  <si>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</si>
  <si>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</si>
  <si>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</si>
  <si>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</si>
  <si>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</si>
  <si>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</si>
  <si>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</si>
  <si>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</si>
  <si>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</si>
  <si>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</si>
  <si>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</si>
  <si>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</si>
  <si>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</si>
  <si>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</si>
  <si>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</si>
  <si>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</si>
  <si>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</si>
  <si>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</si>
  <si>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</si>
  <si>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</si>
  <si>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</si>
  <si>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</si>
  <si>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</si>
  <si>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</si>
  <si>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</si>
  <si>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</si>
  <si>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</si>
  <si>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</si>
  <si>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</si>
  <si>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</si>
  <si>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</si>
  <si>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</si>
  <si>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</si>
  <si>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</si>
  <si>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</si>
  <si>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</si>
  <si>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</si>
  <si>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</si>
  <si>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</si>
  <si>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</si>
  <si>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</si>
  <si>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</si>
  <si>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</si>
  <si>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</si>
  <si>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</si>
  <si>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</si>
  <si>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</si>
  <si>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</si>
  <si>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</si>
  <si>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</si>
  <si>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</si>
  <si>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</si>
  <si>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</si>
  <si>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</si>
  <si>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</si>
  <si>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</si>
  <si>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</si>
  <si>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</si>
  <si>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</si>
  <si>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</si>
  <si>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</si>
  <si>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</si>
  <si>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</si>
  <si>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</si>
  <si>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</si>
  <si>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</si>
  <si>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</si>
  <si>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</si>
  <si>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</si>
  <si>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</si>
  <si>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</si>
  <si>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</si>
  <si>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</si>
  <si>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</si>
  <si>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</si>
  <si>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</si>
  <si>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</si>
  <si>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</si>
  <si>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</si>
  <si>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</si>
  <si>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</si>
  <si>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</si>
  <si>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</si>
  <si>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</si>
  <si>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</si>
  <si>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</si>
  <si>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</si>
  <si>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</si>
  <si>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</si>
  <si>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</si>
  <si>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</si>
  <si>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</si>
  <si>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</si>
  <si>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</si>
  <si>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</si>
  <si>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</si>
  <si>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</si>
  <si>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</si>
  <si>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</si>
  <si>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</si>
  <si>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</si>
  <si>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</si>
  <si>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</si>
  <si>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</si>
  <si>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</si>
  <si>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</si>
  <si>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</si>
  <si>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</si>
  <si>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</si>
  <si>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</si>
  <si>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</si>
  <si>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</si>
  <si>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</si>
  <si>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</si>
  <si>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</si>
  <si>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</si>
  <si>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</si>
  <si>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</si>
  <si>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</si>
  <si>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</si>
  <si>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</si>
  <si>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</si>
  <si>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</si>
  <si>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</si>
  <si>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</si>
  <si>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</si>
  <si>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</si>
  <si>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</si>
  <si>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</si>
  <si>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</si>
  <si>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</si>
  <si>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</si>
  <si>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</si>
  <si>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</si>
  <si>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</si>
  <si>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</si>
  <si>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</si>
  <si>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</si>
  <si>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</si>
  <si>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</si>
  <si>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</si>
  <si>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</si>
  <si>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</si>
  <si>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</si>
  <si>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</si>
  <si>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</si>
  <si>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</si>
  <si>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</si>
  <si>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</si>
  <si>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</si>
  <si>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</si>
  <si>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</si>
  <si>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</si>
  <si>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</si>
  <si>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</si>
  <si>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</si>
  <si>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</si>
  <si>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</si>
  <si>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</si>
  <si>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</si>
  <si>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</si>
  <si>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</si>
  <si>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</si>
  <si>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</si>
  <si>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</si>
  <si>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</si>
  <si>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</si>
  <si>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</si>
  <si>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</si>
  <si>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</si>
  <si>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</si>
  <si>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</si>
  <si>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</si>
  <si>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</si>
  <si>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</si>
  <si>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</si>
  <si>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</si>
  <si>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</si>
  <si>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</si>
  <si>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</si>
  <si>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</si>
  <si>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</si>
  <si>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</si>
  <si>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</si>
  <si>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</si>
  <si>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</si>
  <si>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</si>
  <si>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</si>
  <si>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</si>
  <si>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</si>
  <si>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</si>
  <si>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</si>
  <si>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</si>
  <si>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</si>
  <si>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</si>
  <si>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</si>
  <si>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</si>
  <si>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</si>
  <si>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</si>
  <si>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</si>
  <si>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</si>
  <si>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</si>
  <si>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</si>
  <si>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</si>
  <si>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</si>
  <si>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</si>
  <si>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</si>
  <si>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</si>
  <si>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</si>
  <si>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</si>
  <si>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</si>
  <si>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</si>
  <si>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</si>
  <si>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</si>
  <si>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</si>
  <si>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</si>
  <si>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</si>
  <si>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</si>
  <si>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</si>
  <si>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</si>
  <si>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</si>
  <si>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</si>
  <si>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</si>
  <si>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</si>
  <si>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</si>
  <si>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</si>
  <si>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</si>
  <si>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</si>
  <si>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</si>
  <si>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</si>
  <si>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</si>
  <si>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</si>
  <si>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</si>
  <si>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</si>
  <si>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</si>
  <si>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</si>
  <si>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</si>
  <si>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</si>
  <si>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</si>
  <si>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</si>
  <si>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</si>
  <si>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</si>
  <si>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</si>
  <si>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</si>
  <si>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</si>
  <si>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</si>
  <si>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</si>
  <si>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</si>
  <si>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</si>
  <si>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</si>
  <si>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</si>
  <si>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</si>
  <si>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</si>
  <si>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</si>
  <si>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</si>
  <si>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</si>
  <si>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</si>
  <si>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</si>
  <si>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</si>
  <si>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</si>
  <si>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</si>
  <si>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</si>
  <si>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</si>
  <si>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</si>
  <si>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</si>
  <si>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</si>
  <si>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</si>
  <si>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</si>
  <si>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</si>
  <si>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</si>
  <si>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</si>
  <si>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</si>
  <si>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</si>
  <si>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</si>
  <si>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</si>
  <si>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</si>
  <si>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</si>
  <si>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</si>
  <si>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</si>
  <si>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</si>
  <si>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</si>
  <si>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</si>
  <si>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</si>
  <si>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</si>
  <si>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</si>
  <si>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</si>
  <si>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</si>
  <si>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</si>
  <si>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</si>
  <si>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</si>
  <si>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</si>
  <si>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</si>
  <si>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</si>
  <si>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</si>
  <si>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</si>
  <si>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</si>
  <si>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</si>
  <si>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</si>
  <si>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</si>
  <si>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</si>
  <si>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</si>
  <si>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</si>
  <si>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</si>
  <si>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</si>
  <si>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</si>
  <si>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</si>
  <si>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</si>
  <si>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</si>
  <si>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</si>
  <si>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</si>
  <si>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</si>
  <si>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</si>
  <si>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</si>
  <si>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</si>
  <si>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</si>
  <si>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</si>
  <si>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</si>
  <si>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</si>
  <si>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</si>
  <si>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</si>
  <si>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</si>
  <si>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</si>
  <si>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</si>
  <si>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</si>
  <si>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</si>
  <si>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</si>
  <si>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</si>
  <si>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</si>
  <si>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</si>
  <si>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</si>
  <si>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</si>
  <si>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</si>
  <si>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</si>
  <si>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</si>
  <si>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</si>
  <si>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</si>
  <si>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</si>
  <si>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</si>
  <si>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</si>
  <si>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</si>
  <si>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</si>
  <si>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</si>
  <si>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</si>
  <si>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</si>
  <si>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</si>
  <si>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</si>
  <si>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</si>
  <si>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</si>
  <si>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</si>
  <si>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</si>
  <si>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</si>
  <si>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</si>
  <si>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</si>
  <si>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</si>
  <si>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</si>
  <si>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</si>
  <si>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</si>
  <si>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</si>
  <si>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</si>
  <si>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</si>
  <si>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</si>
  <si>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</si>
  <si>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</si>
  <si>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</si>
  <si>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</si>
  <si>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</si>
  <si>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</si>
  <si>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</si>
  <si>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</si>
  <si>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</si>
  <si>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</si>
  <si>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</si>
  <si>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</si>
  <si>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</si>
  <si>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</si>
  <si>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</si>
  <si>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</si>
  <si>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</si>
  <si>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</si>
  <si>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</si>
  <si>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</si>
  <si>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</si>
  <si>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</si>
  <si>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</si>
  <si>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</si>
  <si>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</si>
  <si>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</si>
  <si>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</si>
  <si>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</si>
  <si>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</si>
  <si>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</si>
  <si>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</si>
  <si>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</si>
  <si>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</si>
  <si>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</si>
  <si>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</si>
  <si>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</si>
  <si>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</si>
  <si>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</si>
  <si>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</si>
  <si>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</si>
  <si>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</si>
  <si>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</si>
  <si>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</si>
  <si>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</si>
  <si>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</si>
  <si>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</si>
  <si>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</si>
  <si>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</si>
  <si>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</si>
  <si>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</si>
  <si>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</si>
  <si>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</si>
  <si>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</si>
  <si>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</si>
  <si>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</si>
  <si>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</si>
  <si>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</si>
  <si>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</si>
  <si>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</si>
  <si>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</si>
  <si>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</si>
  <si>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</si>
  <si>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</si>
  <si>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</si>
  <si>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</si>
  <si>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</si>
  <si>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</si>
  <si>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</si>
  <si>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</si>
  <si>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</si>
  <si>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</si>
  <si>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</si>
  <si>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</si>
  <si>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</si>
  <si>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</si>
  <si>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</si>
  <si>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</si>
  <si>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</si>
  <si>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</si>
  <si>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</si>
  <si>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</si>
  <si>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</si>
  <si>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</si>
  <si>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</si>
  <si>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</si>
  <si>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</si>
  <si>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</si>
  <si>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</si>
  <si>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</si>
  <si>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</si>
  <si>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</si>
  <si>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</si>
  <si>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</si>
  <si>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</si>
  <si>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</si>
  <si>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</si>
  <si>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</si>
  <si>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</si>
  <si>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</si>
  <si>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</si>
  <si>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</si>
  <si>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</si>
  <si>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</si>
  <si>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</si>
  <si>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</si>
  <si>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</si>
  <si>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</si>
  <si>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</si>
  <si>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</si>
  <si>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</si>
  <si>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</si>
  <si>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</si>
  <si>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</si>
  <si>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</si>
  <si>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</si>
  <si>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</si>
  <si>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</si>
  <si>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</si>
  <si>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</si>
  <si>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</si>
  <si>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</si>
  <si>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</si>
  <si>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</si>
  <si>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</si>
  <si>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</si>
  <si>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</si>
  <si>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</si>
  <si>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</si>
  <si>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</si>
  <si>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</si>
  <si>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</si>
  <si>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</si>
  <si>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</si>
  <si>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</si>
  <si>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</si>
  <si>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</si>
  <si>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</si>
  <si>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</si>
  <si>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</si>
  <si>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</si>
  <si>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</si>
  <si>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</si>
  <si>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</si>
  <si>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</si>
  <si>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</si>
  <si>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</si>
  <si>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</si>
  <si>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</si>
  <si>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</si>
  <si>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</si>
  <si>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</si>
  <si>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</si>
  <si>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</si>
  <si>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</si>
  <si>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</si>
  <si>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</si>
  <si>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</si>
  <si>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</si>
  <si>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</si>
  <si>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</si>
  <si>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</si>
  <si>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</si>
  <si>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</si>
  <si>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</si>
  <si>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</si>
  <si>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</si>
  <si>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</si>
  <si>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</si>
  <si>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</si>
  <si>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</si>
  <si>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</si>
  <si>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</si>
  <si>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</si>
  <si>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</si>
  <si>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</si>
  <si>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</si>
  <si>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</si>
  <si>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</si>
  <si>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</si>
  <si>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</si>
  <si>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</si>
  <si>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</si>
  <si>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</si>
  <si>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</si>
  <si>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</si>
  <si>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</si>
  <si>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</si>
  <si>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</si>
  <si>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</si>
  <si>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</si>
  <si>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</si>
  <si>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</si>
  <si>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</si>
  <si>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</si>
  <si>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</si>
  <si>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</si>
  <si>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</si>
  <si>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</si>
  <si>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</si>
  <si>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</si>
  <si>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</si>
  <si>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</si>
  <si>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</si>
  <si>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</si>
  <si>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</si>
  <si>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</si>
  <si>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</si>
  <si>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</si>
  <si>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</si>
  <si>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</si>
  <si>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</si>
  <si>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</si>
  <si>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</si>
  <si>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</si>
  <si>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</si>
  <si>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</si>
  <si>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</si>
  <si>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</si>
  <si>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</si>
  <si>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</si>
  <si>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</si>
  <si>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</si>
  <si>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</si>
  <si>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</si>
  <si>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</si>
  <si>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</si>
  <si>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</si>
  <si>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</si>
  <si>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</si>
  <si>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</si>
  <si>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</si>
  <si>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</si>
  <si>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</si>
  <si>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</si>
  <si>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</si>
  <si>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</si>
  <si>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</si>
  <si>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</si>
  <si>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</si>
  <si>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</si>
  <si>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</si>
  <si>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</si>
  <si>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</si>
  <si>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</si>
  <si>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</si>
  <si>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</si>
  <si>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</si>
  <si>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</si>
  <si>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</si>
  <si>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</si>
  <si>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</si>
  <si>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</si>
  <si>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</si>
  <si>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</si>
  <si>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</si>
  <si>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</si>
  <si>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</si>
  <si>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</si>
  <si>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</si>
  <si>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</si>
  <si>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</si>
  <si>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</si>
  <si>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</si>
  <si>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</si>
  <si>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</si>
  <si>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</si>
  <si>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</si>
  <si>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</si>
  <si>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</si>
  <si>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</si>
  <si>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</si>
  <si>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</si>
  <si>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</si>
  <si>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</si>
  <si>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</si>
  <si>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</si>
  <si>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</si>
  <si>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</si>
  <si>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</si>
  <si>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</si>
  <si>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</si>
  <si>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</si>
  <si>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</si>
  <si>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</si>
  <si>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</si>
  <si>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</si>
  <si>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</si>
  <si>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</si>
  <si>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</si>
  <si>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</si>
  <si>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</si>
  <si>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</si>
  <si>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</si>
  <si>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</si>
  <si>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</si>
  <si>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</si>
  <si>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</si>
  <si>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</si>
  <si>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</si>
  <si>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</si>
  <si>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</si>
  <si>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</si>
  <si>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</si>
  <si>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</si>
  <si>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</si>
  <si>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</si>
  <si>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</si>
  <si>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</si>
  <si>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</si>
  <si>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</si>
  <si>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</si>
  <si>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</si>
  <si>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</si>
  <si>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</si>
  <si>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</si>
  <si>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</si>
  <si>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</si>
  <si>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</si>
  <si>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</si>
  <si>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</si>
  <si>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</si>
  <si>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</si>
  <si>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</si>
  <si>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</si>
  <si>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</si>
  <si>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</si>
  <si>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</si>
  <si>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</si>
  <si>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</si>
  <si>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</si>
  <si>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</si>
  <si>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</si>
  <si>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</si>
  <si>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</si>
  <si>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</si>
  <si>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</si>
  <si>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</si>
  <si>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</si>
  <si>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</si>
  <si>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</si>
  <si>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</si>
  <si>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</si>
  <si>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</si>
  <si>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</si>
  <si>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</si>
  <si>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</si>
  <si>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</si>
  <si>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</si>
  <si>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</si>
  <si>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</si>
  <si>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</si>
  <si>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</si>
  <si>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</si>
  <si>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</si>
  <si>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</si>
  <si>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</si>
  <si>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</si>
  <si>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</si>
  <si>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</si>
  <si>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</si>
  <si>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</si>
  <si>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</si>
  <si>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</si>
  <si>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</si>
  <si>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</si>
  <si>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</si>
  <si>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</si>
  <si>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</si>
  <si>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</si>
  <si>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</si>
  <si>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</si>
  <si>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</si>
  <si>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</si>
  <si>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</si>
  <si>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</si>
  <si>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</si>
  <si>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</si>
  <si>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</si>
  <si>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</si>
  <si>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</si>
  <si>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</si>
  <si>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</si>
  <si>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</si>
  <si>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</si>
  <si>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</si>
  <si>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</si>
  <si>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</si>
  <si>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</si>
  <si>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</si>
  <si>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</si>
  <si>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</si>
  <si>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</si>
  <si>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</si>
  <si>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</si>
  <si>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</si>
  <si>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</si>
  <si>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</si>
  <si>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</si>
  <si>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</si>
  <si>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</si>
  <si>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</si>
  <si>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</si>
  <si>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</si>
  <si>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</si>
  <si>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</si>
  <si>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</si>
  <si>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</si>
  <si>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</si>
  <si>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</si>
  <si>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</si>
  <si>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</si>
  <si>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</si>
  <si>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</si>
  <si>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</si>
  <si>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</si>
  <si>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</si>
  <si>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</si>
  <si>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</si>
  <si>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</si>
  <si>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</si>
  <si>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</si>
  <si>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</si>
  <si>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</si>
  <si>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</si>
  <si>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</si>
  <si>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</si>
  <si>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</si>
  <si>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</si>
  <si>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</si>
  <si>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</si>
  <si>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</si>
  <si>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</si>
  <si>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</si>
  <si>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</si>
  <si>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</si>
  <si>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</si>
  <si>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</si>
  <si>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</si>
  <si>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</si>
  <si>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</si>
  <si>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</si>
  <si>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</si>
  <si>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</si>
  <si>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</si>
  <si>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</si>
  <si>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</si>
  <si>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</si>
  <si>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</si>
  <si>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</si>
  <si>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</si>
  <si>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</si>
  <si>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</si>
  <si>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</si>
  <si>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</si>
  <si>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</si>
  <si>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</si>
  <si>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</si>
  <si>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</si>
  <si>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</si>
  <si>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</si>
  <si>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</si>
  <si>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</si>
  <si>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</si>
  <si>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</si>
  <si>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</si>
  <si>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</si>
  <si>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</si>
  <si>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</si>
  <si>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</si>
  <si>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</si>
  <si>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</si>
  <si>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</si>
  <si>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</si>
  <si>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</si>
  <si>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</si>
  <si>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</si>
  <si>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</si>
  <si>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</si>
  <si>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</si>
  <si>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</si>
  <si>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</si>
  <si>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</si>
  <si>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</si>
  <si>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</si>
  <si>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</si>
  <si>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</si>
  <si>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</si>
  <si>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</si>
  <si>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</si>
  <si>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</si>
  <si>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</si>
  <si>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</si>
  <si>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</si>
  <si>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</si>
  <si>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</si>
  <si>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</si>
  <si>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</si>
  <si>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</si>
  <si>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</si>
  <si>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</si>
  <si>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</si>
  <si>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</si>
  <si>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</si>
  <si>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</si>
  <si>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</si>
  <si>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</si>
  <si>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</si>
  <si>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</si>
  <si>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</si>
  <si>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</si>
  <si>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</si>
  <si>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</si>
  <si>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</si>
  <si>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</si>
  <si>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</si>
  <si>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</si>
  <si>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</si>
  <si>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</si>
  <si>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</si>
  <si>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</si>
  <si>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</si>
  <si>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</si>
  <si>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</si>
  <si>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</si>
  <si>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</si>
  <si>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</si>
  <si>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</si>
  <si>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</si>
  <si>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</si>
  <si>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</si>
  <si>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</si>
  <si>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</si>
  <si>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</si>
  <si>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</si>
  <si>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</si>
  <si>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</si>
  <si>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</si>
  <si>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</si>
  <si>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</si>
  <si>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</si>
  <si>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</si>
  <si>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</si>
  <si>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</si>
  <si>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</si>
  <si>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</si>
  <si>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</si>
  <si>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</si>
  <si>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</si>
  <si>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</si>
  <si>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</si>
  <si>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</si>
  <si>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</si>
  <si>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</si>
  <si>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</si>
  <si>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</si>
  <si>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</si>
  <si>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</si>
  <si>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</si>
  <si>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</si>
  <si>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</si>
  <si>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</si>
  <si>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</si>
  <si>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</si>
  <si>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</si>
  <si>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</si>
  <si>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</si>
  <si>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</si>
  <si>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</si>
  <si>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</si>
  <si>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</si>
  <si>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</si>
  <si>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</si>
  <si>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</si>
  <si>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</si>
  <si>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</si>
  <si>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</si>
  <si>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</si>
  <si>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</si>
  <si>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</si>
  <si>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</si>
  <si>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</si>
  <si>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</si>
  <si>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</si>
  <si>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</si>
  <si>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</si>
  <si>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</si>
  <si>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</si>
  <si>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</si>
  <si>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</si>
  <si>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</si>
  <si>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</si>
  <si>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</si>
  <si>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</si>
  <si>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</si>
  <si>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</si>
  <si>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</si>
  <si>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</si>
  <si>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</si>
  <si>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</si>
  <si>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</si>
  <si>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</si>
  <si>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</si>
  <si>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</si>
  <si>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</si>
  <si>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</si>
  <si>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</si>
  <si>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</si>
  <si>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</si>
  <si>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</si>
  <si>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</si>
  <si>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</si>
  <si>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</si>
  <si>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</si>
  <si>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</si>
  <si>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</si>
  <si>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</si>
  <si>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</si>
  <si>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</si>
  <si>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</si>
  <si>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</si>
  <si>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</si>
  <si>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</si>
  <si>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</si>
  <si>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</si>
  <si>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</si>
  <si>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</si>
  <si>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</si>
  <si>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</si>
  <si>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</si>
  <si>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</si>
  <si>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</si>
  <si>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</si>
  <si>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</si>
  <si>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</si>
  <si>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</si>
  <si>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</si>
  <si>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</si>
  <si>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</si>
  <si>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</si>
  <si>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</si>
  <si>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</si>
  <si>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</si>
  <si>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</si>
  <si>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</si>
  <si>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</si>
  <si>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</si>
  <si>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</si>
  <si>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</si>
  <si>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</si>
  <si>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</si>
  <si>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</si>
  <si>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</si>
  <si>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</si>
  <si>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</si>
  <si>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</si>
  <si>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</si>
  <si>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</si>
  <si>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</si>
  <si>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</si>
  <si>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</si>
  <si>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</si>
  <si>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</si>
  <si>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</si>
  <si>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</si>
  <si>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</si>
  <si>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</si>
  <si>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</si>
  <si>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</si>
  <si>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</si>
  <si>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</si>
  <si>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</si>
  <si>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</si>
  <si>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</si>
  <si>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</si>
  <si>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</si>
  <si>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</si>
  <si>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</si>
  <si>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</si>
  <si>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</si>
  <si>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</si>
  <si>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</si>
  <si>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</si>
  <si>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</si>
  <si>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</si>
  <si>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</si>
  <si>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</si>
  <si>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</si>
  <si>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</si>
  <si>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</si>
  <si>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</si>
  <si>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</si>
  <si>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</si>
  <si>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</si>
  <si>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</si>
  <si>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</si>
  <si>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</si>
  <si>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</si>
  <si>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</si>
  <si>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</si>
  <si>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</si>
  <si>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</si>
  <si>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</si>
  <si>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</si>
  <si>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</si>
  <si>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</si>
  <si>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</si>
  <si>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</si>
  <si>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</si>
  <si>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</si>
  <si>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</si>
  <si>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</si>
  <si>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</si>
  <si>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</si>
  <si>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</si>
  <si>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</si>
  <si>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</si>
  <si>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</si>
  <si>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</si>
  <si>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</si>
  <si>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</si>
  <si>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</si>
  <si>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</si>
  <si>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</si>
  <si>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</si>
  <si>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</si>
  <si>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</si>
  <si>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</si>
  <si>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</si>
  <si>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</si>
  <si>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</si>
  <si>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</si>
  <si>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</si>
  <si>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</si>
  <si>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</si>
  <si>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</si>
  <si>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</si>
  <si>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</si>
  <si>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</si>
  <si>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</si>
  <si>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</si>
  <si>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</si>
  <si>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</si>
  <si>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</si>
  <si>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</si>
  <si>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</si>
  <si>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</si>
  <si>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</si>
  <si>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</si>
  <si>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</si>
  <si>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</si>
  <si>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</si>
  <si>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</si>
  <si>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</si>
  <si>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</si>
  <si>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</si>
  <si>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</si>
  <si>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</si>
  <si>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</si>
  <si>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</si>
  <si>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</si>
  <si>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</si>
  <si>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</si>
  <si>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</si>
  <si>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</si>
  <si>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</si>
  <si>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</si>
  <si>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</si>
  <si>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</si>
  <si>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</si>
  <si>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</si>
  <si>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</si>
  <si>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</si>
  <si>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</si>
  <si>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</si>
  <si>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</si>
  <si>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</si>
  <si>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</si>
  <si>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</si>
  <si>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</si>
  <si>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</si>
  <si>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</si>
  <si>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</si>
  <si>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</si>
  <si>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</si>
  <si>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</si>
  <si>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</si>
  <si>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</si>
  <si>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</si>
  <si>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</si>
  <si>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</si>
  <si>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</si>
  <si>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</si>
  <si>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</si>
  <si>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</si>
  <si>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</si>
  <si>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</si>
  <si>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</si>
  <si>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</si>
  <si>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</si>
  <si>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</si>
  <si>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</si>
  <si>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</si>
  <si>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</si>
  <si>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</si>
  <si>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</si>
  <si>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</si>
  <si>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</si>
  <si>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</si>
  <si>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</si>
  <si>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</si>
  <si>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</si>
  <si>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</si>
  <si>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</si>
  <si>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</si>
  <si>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</si>
  <si>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</si>
  <si>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</si>
  <si>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</si>
  <si>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</si>
  <si>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</si>
  <si>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</si>
  <si>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</si>
  <si>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</si>
  <si>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</si>
  <si>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</si>
  <si>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</si>
  <si>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</si>
  <si>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</si>
  <si>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</si>
  <si>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</si>
  <si>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</si>
  <si>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</si>
  <si>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</si>
  <si>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</si>
  <si>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</si>
  <si>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</si>
  <si>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</si>
  <si>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</si>
  <si>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</si>
  <si>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</si>
  <si>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</si>
  <si>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</si>
  <si>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</si>
  <si>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</si>
  <si>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</si>
  <si>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</si>
  <si>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</si>
  <si>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</si>
  <si>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</si>
  <si>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</si>
  <si>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</si>
  <si>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</si>
  <si>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</si>
  <si>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</si>
  <si>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</si>
  <si>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</si>
  <si>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</si>
  <si>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</si>
  <si>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</si>
  <si>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</si>
  <si>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</si>
  <si>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</si>
  <si>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</si>
  <si>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</si>
  <si>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</si>
  <si>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</si>
  <si>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</si>
  <si>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</si>
  <si>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</si>
  <si>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</si>
  <si>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</si>
  <si>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</si>
  <si>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</si>
  <si>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</si>
  <si>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</si>
  <si>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</si>
  <si>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</si>
  <si>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</si>
  <si>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</si>
  <si>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</si>
  <si>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</si>
  <si>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</si>
  <si>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</si>
  <si>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</si>
  <si>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</si>
  <si>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</si>
  <si>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</si>
  <si>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</si>
  <si>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</si>
  <si>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</si>
  <si>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</si>
  <si>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</si>
  <si>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</si>
  <si>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</si>
  <si>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</si>
  <si>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</si>
  <si>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</si>
  <si>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</si>
  <si>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</si>
  <si>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</si>
  <si>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</si>
  <si>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</si>
  <si>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</si>
  <si>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</si>
  <si>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</si>
  <si>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</si>
  <si>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</si>
  <si>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</si>
  <si>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</si>
  <si>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</si>
  <si>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</si>
  <si>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</si>
  <si>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</si>
  <si>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</si>
  <si>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</si>
  <si>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</si>
  <si>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</si>
  <si>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</si>
  <si>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</si>
  <si>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</si>
  <si>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</si>
  <si>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</si>
  <si>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</si>
  <si>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</si>
  <si>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</si>
  <si>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</si>
  <si>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</si>
  <si>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</si>
  <si>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</si>
  <si>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</si>
  <si>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</si>
  <si>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</si>
  <si>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</si>
  <si>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</si>
  <si>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</si>
  <si>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</si>
  <si>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</si>
  <si>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</si>
  <si>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</si>
  <si>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</si>
  <si>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</si>
  <si>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</si>
  <si>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</si>
  <si>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</si>
  <si>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</si>
  <si>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</si>
  <si>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</si>
  <si>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</si>
  <si>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</si>
  <si>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</si>
  <si>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</si>
  <si>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</si>
  <si>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</si>
  <si>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</si>
  <si>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</si>
  <si>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</si>
  <si>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</si>
  <si>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</si>
  <si>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</si>
  <si>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</si>
  <si>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</si>
  <si>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</si>
  <si>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</si>
  <si>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</si>
  <si>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</si>
  <si>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</si>
  <si>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</si>
  <si>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</si>
  <si>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</si>
  <si>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</si>
  <si>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</si>
  <si>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</si>
  <si>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</si>
  <si>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</si>
  <si>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</si>
  <si>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</si>
  <si>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</si>
  <si>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</si>
  <si>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</si>
  <si>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</si>
  <si>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</si>
  <si>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</si>
  <si>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</si>
  <si>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</si>
  <si>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</si>
  <si>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</si>
  <si>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</si>
  <si>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</si>
  <si>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</si>
  <si>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</si>
  <si>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</si>
  <si>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</si>
  <si>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</si>
  <si>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</si>
  <si>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</si>
  <si>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</si>
  <si>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</si>
  <si>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</si>
  <si>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</si>
  <si>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</si>
  <si>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</si>
  <si>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</si>
  <si>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</si>
  <si>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</si>
  <si>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</si>
  <si>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</si>
  <si>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</si>
  <si>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</si>
  <si>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</si>
  <si>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</si>
  <si>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</si>
  <si>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</si>
  <si>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</si>
  <si>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</si>
  <si>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</si>
  <si>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</si>
  <si>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</si>
  <si>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</si>
  <si>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</si>
  <si>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</si>
  <si>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</si>
  <si>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</si>
  <si>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</si>
  <si>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</si>
  <si>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</si>
  <si>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</si>
  <si>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</si>
  <si>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</si>
  <si>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</si>
  <si>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</si>
  <si>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</si>
  <si>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</si>
  <si>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</si>
  <si>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</si>
  <si>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</si>
  <si>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</si>
  <si>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</si>
  <si>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</si>
  <si>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</si>
  <si>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</si>
  <si>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</si>
  <si>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</si>
  <si>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</si>
  <si>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</si>
  <si>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</si>
  <si>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</si>
  <si>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</si>
  <si>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</si>
  <si>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</si>
  <si>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</si>
  <si>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</si>
  <si>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</si>
  <si>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</si>
  <si>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</si>
  <si>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</si>
  <si>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</si>
  <si>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</si>
  <si>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</si>
  <si>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</si>
  <si>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</si>
  <si>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</si>
  <si>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</si>
  <si>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</si>
  <si>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</si>
  <si>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</si>
  <si>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</si>
  <si>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</si>
  <si>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</si>
  <si>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</si>
  <si>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</si>
  <si>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</si>
  <si>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</si>
  <si>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</si>
  <si>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</si>
  <si>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</si>
  <si>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</si>
  <si>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</si>
  <si>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</si>
  <si>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</si>
  <si>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</si>
  <si>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</si>
  <si>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</si>
  <si>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</si>
  <si>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</si>
  <si>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</si>
  <si>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</si>
  <si>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</si>
  <si>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</si>
  <si>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</si>
  <si>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</si>
  <si>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</si>
  <si>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</si>
  <si>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</si>
  <si>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</si>
  <si>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</si>
  <si>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</si>
  <si>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</si>
  <si>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</si>
  <si>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</si>
  <si>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</si>
  <si>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</si>
  <si>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</si>
  <si>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</si>
  <si>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</si>
  <si>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</si>
  <si>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</si>
  <si>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</si>
  <si>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</si>
  <si>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</si>
  <si>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</si>
  <si>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</si>
  <si>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</si>
  <si>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</si>
  <si>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</si>
  <si>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</si>
  <si>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</si>
  <si>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</si>
  <si>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</si>
  <si>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</si>
  <si>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</si>
  <si>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</si>
  <si>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</si>
  <si>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</si>
  <si>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</si>
  <si>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</si>
  <si>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</si>
  <si>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</si>
  <si>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</si>
  <si>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</si>
  <si>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</si>
  <si>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</si>
  <si>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</si>
  <si>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</si>
  <si>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</si>
  <si>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</si>
  <si>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</si>
  <si>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</si>
  <si>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</si>
  <si>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</si>
  <si>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</si>
  <si>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</si>
  <si>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</si>
  <si>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</si>
  <si>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</si>
  <si>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</si>
  <si>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</si>
  <si>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</si>
  <si>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</si>
  <si>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</si>
  <si>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</si>
  <si>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</si>
  <si>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</si>
  <si>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</si>
  <si>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</si>
  <si>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</si>
  <si>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</si>
  <si>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</si>
  <si>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</si>
  <si>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</si>
  <si>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</si>
  <si>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</si>
  <si>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</si>
  <si>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</si>
  <si>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</si>
  <si>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</si>
  <si>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</si>
  <si>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</si>
  <si>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</si>
  <si>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</si>
  <si>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</si>
  <si>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</si>
  <si>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</si>
  <si>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</si>
  <si>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</si>
  <si>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</si>
  <si>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</si>
  <si>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</si>
  <si>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</si>
  <si>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</si>
  <si>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</si>
  <si>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</si>
  <si>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</si>
  <si>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</si>
  <si>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</si>
  <si>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</si>
  <si>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</si>
  <si>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</si>
  <si>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</si>
  <si>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</si>
  <si>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</si>
  <si>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</si>
  <si>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</si>
  <si>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</si>
  <si>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</si>
  <si>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</si>
  <si>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</si>
  <si>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</si>
  <si>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</si>
  <si>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</si>
  <si>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</si>
  <si>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</si>
  <si>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</si>
  <si>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</si>
  <si>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</si>
  <si>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</si>
  <si>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</si>
  <si>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</si>
  <si>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</si>
  <si>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</si>
  <si>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</si>
  <si>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</si>
  <si>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</si>
  <si>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</si>
  <si>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</si>
  <si>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</si>
  <si>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</si>
  <si>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</si>
  <si>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</si>
  <si>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</si>
  <si>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</si>
  <si>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</si>
  <si>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</si>
  <si>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</si>
  <si>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</si>
  <si>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</si>
  <si>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</si>
  <si>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</si>
  <si>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</si>
  <si>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</si>
  <si>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</si>
  <si>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</si>
  <si>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</si>
  <si>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</si>
  <si>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</si>
  <si>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</si>
  <si>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</si>
  <si>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</si>
  <si>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</si>
  <si>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</si>
  <si>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</si>
  <si>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</si>
  <si>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</si>
  <si>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</si>
  <si>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</si>
  <si>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</si>
  <si>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</si>
  <si>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</si>
  <si>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</si>
  <si>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</si>
  <si>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</si>
  <si>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</si>
  <si>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</si>
  <si>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</si>
  <si>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</si>
  <si>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</si>
  <si>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</si>
  <si>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</si>
  <si>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</si>
  <si>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</si>
  <si>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</si>
  <si>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</si>
  <si>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</si>
  <si>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</si>
  <si>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</si>
  <si>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</si>
  <si>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</si>
  <si>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</si>
  <si>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</si>
  <si>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</si>
  <si>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</si>
  <si>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</si>
  <si>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</si>
  <si>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</si>
  <si>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</si>
  <si>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</si>
  <si>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</si>
  <si>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</si>
  <si>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</si>
  <si>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</si>
  <si>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</si>
  <si>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</si>
  <si>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</si>
  <si>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</si>
  <si>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</si>
  <si>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</si>
  <si>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</si>
  <si>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</si>
  <si>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</si>
  <si>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</si>
  <si>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</si>
  <si>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</si>
  <si>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</si>
  <si>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</si>
  <si>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</si>
  <si>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</si>
  <si>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</si>
  <si>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</si>
  <si>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</si>
  <si>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</si>
  <si>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</si>
  <si>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</si>
  <si>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</si>
  <si>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</si>
  <si>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</si>
  <si>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</si>
  <si>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</si>
  <si>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</si>
  <si>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</si>
  <si>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</si>
  <si>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</si>
  <si>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</si>
  <si>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</si>
  <si>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</si>
  <si>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</si>
  <si>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</si>
  <si>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</si>
  <si>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</si>
  <si>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</si>
  <si>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</si>
  <si>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</si>
  <si>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</si>
  <si>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</si>
  <si>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</si>
  <si>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</si>
  <si>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</si>
  <si>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</si>
  <si>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</si>
  <si>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</si>
  <si>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</si>
  <si>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</si>
  <si>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</si>
  <si>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</si>
  <si>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</si>
  <si>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</si>
  <si>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</si>
  <si>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</si>
  <si>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</si>
  <si>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</si>
  <si>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</si>
  <si>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</si>
  <si>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</si>
  <si>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</si>
  <si>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</si>
  <si>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</si>
  <si>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</si>
  <si>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</si>
  <si>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</si>
  <si>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</si>
  <si>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</si>
  <si>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</si>
  <si>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</si>
  <si>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</si>
  <si>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</si>
  <si>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</si>
  <si>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</si>
  <si>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</si>
  <si>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</si>
  <si>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</si>
  <si>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</si>
  <si>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</si>
  <si>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</si>
  <si>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</si>
  <si>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</si>
  <si>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</si>
  <si>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</si>
  <si>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</si>
  <si>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</si>
  <si>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</si>
  <si>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</si>
  <si>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</si>
  <si>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</si>
  <si>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</si>
  <si>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</si>
  <si>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</si>
  <si>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</si>
  <si>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</si>
  <si>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</si>
  <si>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</si>
  <si>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</si>
  <si>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</si>
  <si>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</si>
  <si>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</si>
  <si>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</si>
  <si>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</si>
  <si>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</si>
  <si>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</si>
  <si>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</si>
  <si>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</si>
  <si>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</si>
  <si>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</si>
  <si>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</si>
  <si>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</si>
  <si>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</si>
  <si>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</si>
  <si>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</si>
  <si>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</si>
  <si>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</si>
  <si>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</si>
  <si>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</si>
  <si>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</si>
  <si>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</si>
  <si>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</si>
  <si>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</si>
  <si>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</si>
  <si>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</si>
  <si>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</si>
  <si>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</si>
  <si>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</si>
  <si>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</si>
  <si>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</si>
  <si>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</si>
  <si>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</si>
  <si>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</si>
  <si>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</si>
  <si>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</si>
  <si>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</si>
  <si>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</si>
  <si>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</si>
  <si>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</si>
  <si>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</si>
  <si>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</si>
  <si>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</si>
  <si>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</si>
  <si>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</si>
  <si>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</si>
  <si>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</si>
  <si>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</si>
  <si>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</si>
  <si>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</si>
  <si>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</si>
  <si>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</si>
  <si>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</si>
  <si>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</si>
  <si>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</si>
  <si>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</si>
  <si>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</si>
  <si>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</si>
  <si>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</si>
  <si>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</si>
  <si>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</si>
  <si>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</si>
  <si>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</si>
  <si>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</si>
  <si>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</si>
  <si>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</si>
  <si>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</si>
  <si>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</si>
  <si>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</si>
  <si>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</si>
  <si>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</si>
  <si>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</si>
  <si>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</si>
  <si>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</si>
  <si>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</si>
  <si>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</si>
  <si>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</si>
  <si>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</si>
  <si>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</si>
  <si>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</si>
  <si>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</si>
  <si>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</si>
  <si>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</si>
  <si>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</si>
  <si>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</si>
  <si>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</si>
  <si>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</si>
  <si>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</si>
  <si>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</si>
  <si>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</si>
  <si>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</si>
  <si>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</si>
  <si>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</si>
  <si>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</si>
  <si>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</si>
  <si>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</si>
  <si>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</si>
  <si>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</si>
  <si>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</si>
  <si>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</si>
  <si>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</si>
  <si>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</si>
  <si>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</si>
  <si>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</si>
  <si>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</si>
  <si>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</si>
  <si>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</si>
  <si>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</si>
  <si>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</si>
  <si>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</si>
  <si>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</si>
  <si>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</si>
  <si>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</si>
  <si>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</si>
  <si>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</si>
  <si>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</si>
  <si>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</si>
  <si>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</si>
  <si>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</si>
  <si>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</si>
  <si>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</si>
  <si>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</si>
  <si>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</si>
  <si>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</si>
  <si>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</si>
  <si>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</si>
  <si>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</si>
  <si>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</si>
  <si>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</si>
  <si>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</si>
  <si>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</si>
  <si>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</si>
  <si>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</si>
  <si>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</si>
  <si>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</si>
  <si>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</si>
  <si>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</si>
  <si>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</si>
  <si>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</si>
  <si>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</si>
  <si>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</si>
  <si>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</si>
  <si>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</si>
  <si>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</si>
  <si>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</si>
  <si>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</si>
  <si>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</si>
  <si>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</si>
  <si>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</si>
  <si>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</si>
  <si>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</si>
  <si>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</si>
  <si>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</si>
  <si>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</si>
  <si>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</si>
  <si>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</si>
  <si>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</si>
  <si>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</si>
  <si>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</si>
  <si>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</si>
  <si>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</si>
  <si>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</si>
  <si>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</si>
  <si>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</si>
  <si>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</si>
  <si>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</si>
  <si>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</si>
  <si>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</si>
  <si>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</si>
  <si>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</si>
  <si>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</si>
  <si>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</si>
  <si>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</si>
  <si>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</si>
  <si>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</si>
  <si>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</si>
  <si>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</si>
  <si>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</si>
  <si>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</si>
  <si>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</si>
  <si>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</si>
  <si>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</si>
  <si>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</si>
  <si>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</si>
  <si>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</si>
  <si>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</si>
  <si>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</si>
  <si>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</si>
  <si>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</si>
  <si>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</si>
  <si>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</si>
  <si>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</si>
  <si>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</si>
  <si>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</si>
  <si>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</si>
  <si>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</si>
  <si>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</si>
  <si>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</si>
  <si>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</si>
  <si>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</si>
  <si>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</si>
  <si>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</si>
  <si>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</si>
  <si>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</si>
  <si>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</si>
  <si>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</si>
  <si>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</si>
  <si>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</si>
  <si>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</si>
  <si>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</si>
  <si>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</si>
  <si>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</si>
  <si>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</si>
  <si>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</si>
  <si>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</si>
  <si>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</si>
  <si>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</si>
  <si>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</si>
  <si>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</si>
  <si>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</si>
  <si>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</si>
  <si>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</si>
  <si>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</si>
  <si>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</si>
  <si>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</si>
  <si>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</si>
  <si>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</si>
  <si>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</si>
  <si>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</si>
  <si>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</si>
  <si>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</si>
  <si>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</si>
  <si>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</si>
  <si>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</si>
  <si>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</si>
  <si>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</si>
  <si>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</si>
  <si>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</si>
  <si>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</si>
  <si>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</si>
  <si>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</si>
  <si>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</si>
  <si>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</si>
  <si>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</si>
  <si>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</si>
  <si>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</si>
  <si>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</si>
  <si>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</si>
  <si>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</si>
  <si>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</si>
  <si>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</si>
  <si>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</si>
  <si>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</si>
  <si>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</si>
  <si>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</si>
  <si>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</si>
  <si>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</si>
  <si>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</si>
  <si>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</si>
  <si>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</si>
  <si>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</si>
  <si>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</si>
  <si>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</si>
  <si>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</si>
  <si>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</si>
  <si>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</si>
  <si>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</si>
  <si>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</si>
  <si>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</si>
  <si>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</si>
  <si>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</si>
  <si>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</si>
  <si>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</si>
  <si>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</si>
  <si>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</si>
  <si>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</si>
  <si>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</si>
  <si>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</si>
  <si>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</si>
  <si>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</si>
  <si>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</si>
  <si>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</si>
  <si>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</si>
  <si>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</si>
  <si>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</si>
  <si>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</si>
  <si>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</si>
  <si>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</si>
  <si>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</si>
  <si>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</si>
  <si>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</si>
  <si>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</si>
  <si>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</si>
  <si>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</si>
  <si>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</si>
  <si>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</si>
  <si>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</si>
  <si>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</si>
  <si>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</si>
  <si>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</si>
  <si>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</si>
  <si>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</si>
  <si>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</si>
  <si>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</si>
  <si>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</si>
  <si>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</si>
  <si>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</si>
  <si>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</si>
  <si>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</si>
  <si>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</si>
  <si>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</si>
  <si>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</si>
  <si>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</si>
  <si>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</si>
  <si>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</si>
  <si>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</si>
  <si>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</si>
  <si>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</si>
  <si>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</si>
  <si>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</si>
  <si>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</si>
  <si>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</si>
  <si>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</si>
  <si>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</si>
  <si>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</si>
  <si>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</si>
  <si>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</si>
  <si>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</si>
  <si>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</si>
  <si>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</si>
  <si>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</si>
  <si>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</si>
  <si>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</si>
  <si>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</si>
  <si>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</si>
  <si>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</si>
  <si>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</si>
  <si>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</si>
  <si>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</si>
  <si>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</si>
  <si>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</si>
  <si>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</si>
  <si>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</si>
  <si>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</si>
  <si>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</si>
  <si>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</si>
  <si>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</si>
  <si>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</si>
  <si>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</si>
  <si>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</si>
  <si>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</si>
  <si>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</si>
  <si>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</si>
  <si>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</si>
  <si>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</si>
  <si>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</si>
  <si>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</si>
  <si>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</si>
  <si>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</si>
  <si>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</si>
  <si>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</si>
  <si>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</si>
  <si>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</si>
  <si>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</si>
  <si>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</si>
  <si>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</si>
  <si>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</si>
  <si>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</si>
  <si>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</si>
  <si>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</si>
  <si>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</si>
  <si>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</si>
  <si>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</si>
  <si>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</si>
  <si>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</si>
  <si>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</si>
  <si>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</si>
  <si>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</si>
  <si>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</si>
  <si>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</si>
  <si>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</si>
  <si>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</si>
  <si>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</si>
  <si>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</si>
  <si>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</si>
  <si>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</si>
  <si>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</si>
  <si>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</si>
  <si>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</si>
  <si>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</si>
  <si>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</si>
  <si>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</si>
  <si>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</si>
  <si>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</si>
  <si>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</si>
  <si>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</si>
  <si>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</si>
  <si>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</si>
  <si>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</si>
  <si>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</si>
  <si>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</si>
  <si>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</si>
  <si>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</si>
  <si>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</si>
  <si>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</si>
  <si>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</si>
  <si>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</si>
  <si>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</si>
  <si>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</si>
  <si>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</si>
  <si>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</si>
  <si>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</si>
  <si>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</si>
  <si>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</si>
  <si>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</si>
  <si>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</si>
  <si>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</si>
  <si>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</si>
  <si>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</si>
  <si>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</si>
  <si>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</si>
  <si>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</si>
  <si>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</si>
  <si>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</si>
  <si>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</si>
  <si>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</si>
  <si>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</si>
  <si>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</si>
  <si>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</si>
  <si>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</si>
  <si>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</si>
  <si>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</si>
  <si>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</si>
  <si>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</si>
  <si>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</si>
  <si>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</si>
  <si>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</si>
  <si>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</si>
  <si>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</si>
  <si>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</si>
  <si>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</si>
  <si>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</si>
  <si>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</si>
  <si>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</si>
  <si>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</si>
  <si>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</si>
  <si>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</si>
  <si>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</si>
  <si>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</si>
  <si>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</si>
  <si>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</si>
  <si>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</si>
  <si>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</si>
  <si>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</si>
  <si>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</si>
  <si>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</si>
  <si>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</si>
  <si>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</si>
  <si>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</si>
  <si>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</si>
  <si>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</si>
  <si>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</si>
  <si>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</si>
  <si>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</si>
  <si>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</si>
  <si>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</si>
  <si>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</si>
  <si>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</si>
  <si>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</si>
  <si>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</si>
  <si>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</si>
  <si>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</si>
  <si>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</si>
  <si>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</si>
  <si>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</si>
  <si>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</si>
  <si>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</si>
  <si>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</si>
  <si>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</si>
  <si>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</si>
  <si>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</si>
  <si>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</si>
  <si>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</si>
  <si>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</si>
  <si>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</si>
  <si>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</si>
  <si>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</si>
  <si>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</si>
  <si>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</si>
  <si>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</si>
  <si>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</si>
  <si>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</si>
  <si>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</si>
  <si>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</si>
  <si>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</si>
  <si>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</si>
  <si>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</si>
  <si>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</si>
  <si>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</si>
  <si>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</si>
  <si>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</si>
  <si>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</si>
  <si>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</si>
  <si>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</si>
  <si>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</si>
  <si>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</si>
  <si>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</si>
  <si>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</si>
  <si>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</si>
  <si>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</si>
  <si>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</si>
  <si>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</si>
  <si>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</si>
  <si>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</si>
  <si>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</si>
  <si>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</si>
  <si>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</si>
  <si>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</si>
  <si>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</si>
  <si>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</si>
  <si>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</si>
  <si>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</si>
  <si>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</si>
  <si>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</si>
  <si>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</si>
  <si>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</si>
  <si>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</si>
  <si>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</si>
  <si>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</si>
  <si>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</si>
  <si>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</si>
  <si>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</si>
  <si>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</si>
  <si>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</si>
  <si>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</si>
  <si>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</si>
  <si>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</si>
  <si>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</si>
  <si>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</si>
  <si>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</si>
  <si>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</si>
  <si>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</si>
  <si>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</si>
  <si>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</si>
  <si>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</si>
  <si>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</si>
  <si>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</si>
  <si>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</si>
  <si>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</si>
  <si>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</si>
  <si>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</si>
  <si>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</si>
  <si>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</si>
  <si>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</si>
  <si>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</si>
  <si>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</si>
  <si>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</si>
  <si>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</si>
  <si>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</si>
  <si>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</si>
  <si>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</si>
  <si>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</si>
  <si>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</si>
  <si>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</si>
  <si>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</si>
  <si>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</si>
  <si>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</si>
  <si>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</si>
  <si>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</si>
  <si>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</si>
  <si>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</si>
  <si>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</si>
  <si>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</si>
  <si>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</si>
  <si>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</si>
  <si>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</si>
  <si>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</si>
  <si>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</si>
  <si>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</si>
  <si>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</si>
  <si>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</si>
  <si>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</si>
  <si>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</si>
  <si>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</si>
  <si>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</si>
  <si>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</si>
  <si>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</si>
  <si>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</si>
  <si>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</si>
  <si>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</si>
  <si>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</si>
  <si>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</si>
  <si>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</si>
  <si>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</si>
  <si>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</si>
  <si>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</si>
  <si>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</si>
  <si>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</si>
  <si>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</si>
  <si>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</si>
  <si>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</si>
  <si>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</si>
  <si>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</si>
  <si>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</si>
  <si>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</si>
  <si>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</si>
  <si>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</si>
  <si>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</si>
  <si>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</si>
  <si>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</si>
  <si>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</si>
  <si>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</si>
  <si>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</si>
  <si>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</si>
  <si>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</si>
  <si>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</si>
  <si>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</si>
  <si>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</si>
  <si>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</si>
  <si>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</si>
  <si>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</si>
  <si>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</si>
  <si>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</si>
  <si>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</si>
  <si>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</si>
  <si>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</si>
  <si>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</si>
  <si>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</si>
  <si>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</si>
  <si>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</si>
  <si>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</si>
  <si>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</si>
  <si>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</si>
  <si>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</si>
  <si>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</si>
  <si>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</si>
  <si>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</si>
  <si>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</si>
  <si>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</si>
  <si>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</si>
  <si>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</si>
  <si>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</si>
  <si>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</si>
  <si>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</si>
  <si>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</si>
  <si>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</si>
  <si>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</si>
  <si>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</si>
  <si>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</si>
  <si>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</si>
  <si>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</si>
  <si>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</si>
  <si>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</si>
  <si>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</si>
  <si>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</si>
  <si>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</si>
  <si>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</si>
  <si>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</si>
  <si>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</si>
  <si>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</si>
  <si>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</si>
  <si>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</si>
  <si>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</si>
  <si>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</si>
  <si>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</si>
  <si>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</si>
  <si>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</si>
  <si>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</si>
  <si>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</si>
  <si>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</si>
  <si>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</si>
  <si>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</si>
  <si>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</si>
  <si>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</si>
  <si>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</si>
  <si>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</si>
  <si>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</si>
  <si>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</si>
  <si>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</si>
  <si>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</si>
  <si>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</si>
  <si>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</si>
  <si>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</si>
  <si>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</si>
  <si>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</si>
  <si>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</si>
  <si>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</si>
  <si>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</si>
  <si>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</si>
  <si>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</si>
  <si>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</si>
  <si>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</si>
  <si>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</si>
  <si>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</si>
  <si>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</si>
  <si>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</si>
  <si>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</si>
  <si>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</si>
  <si>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</si>
  <si>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</si>
  <si>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</si>
  <si>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</si>
  <si>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</si>
  <si>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</si>
  <si>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</si>
  <si>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</si>
  <si>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</si>
  <si>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</si>
  <si>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</si>
  <si>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</si>
  <si>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</si>
  <si>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</si>
  <si>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</si>
  <si>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</si>
  <si>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</si>
  <si>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</si>
  <si>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</si>
  <si>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</si>
  <si>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</si>
  <si>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</si>
  <si>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</si>
  <si>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</si>
  <si>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</si>
  <si>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</si>
  <si>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</si>
  <si>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</si>
  <si>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</si>
  <si>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</si>
  <si>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</si>
  <si>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</si>
  <si>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</si>
  <si>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</si>
  <si>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</si>
  <si>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</si>
  <si>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</si>
  <si>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</si>
  <si>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</si>
  <si>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</si>
  <si>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</si>
  <si>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</si>
  <si>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</si>
  <si>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</si>
  <si>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</si>
  <si>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</si>
  <si>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</si>
  <si>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</si>
  <si>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</si>
  <si>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</si>
  <si>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</si>
  <si>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</si>
  <si>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</si>
  <si>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</si>
  <si>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</si>
  <si>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</si>
  <si>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</si>
  <si>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</si>
  <si>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</si>
  <si>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</si>
  <si>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</si>
  <si>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</si>
  <si>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</si>
  <si>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</si>
  <si>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</si>
  <si>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</si>
  <si>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</si>
  <si>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</si>
  <si>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</si>
  <si>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</si>
  <si>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</si>
  <si>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</si>
  <si>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</si>
  <si>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</si>
  <si>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</si>
  <si>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</si>
  <si>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</si>
  <si>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</si>
  <si>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</si>
  <si>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</si>
  <si>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</si>
  <si>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</si>
  <si>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</si>
  <si>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</si>
  <si>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</si>
  <si>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</si>
  <si>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</si>
  <si>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</si>
  <si>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</si>
  <si>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</si>
  <si>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</si>
  <si>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</si>
  <si>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</si>
  <si>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</si>
  <si>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</si>
  <si>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</si>
  <si>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</si>
  <si>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</si>
  <si>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</si>
  <si>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</si>
  <si>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</si>
  <si>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</si>
  <si>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</si>
  <si>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</si>
  <si>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</si>
  <si>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</si>
  <si>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</si>
  <si>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</si>
  <si>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</si>
  <si>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</si>
  <si>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</si>
  <si>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</si>
  <si>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</si>
  <si>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</si>
  <si>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</si>
  <si>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</si>
  <si>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</si>
  <si>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</si>
  <si>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</si>
  <si>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</si>
  <si>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</si>
  <si>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</si>
  <si>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</si>
  <si>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</si>
  <si>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</si>
  <si>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</si>
  <si>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</si>
  <si>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</si>
  <si>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</si>
  <si>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</si>
  <si>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</si>
  <si>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</si>
  <si>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</si>
  <si>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</si>
  <si>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</si>
  <si>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</si>
  <si>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</si>
  <si>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</si>
  <si>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</si>
  <si>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</si>
  <si>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</si>
  <si>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</si>
  <si>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</si>
  <si>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</si>
  <si>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</si>
  <si>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</si>
  <si>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</si>
  <si>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</si>
  <si>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</si>
  <si>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</si>
  <si>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</si>
  <si>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</si>
  <si>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</si>
  <si>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</si>
  <si>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</si>
  <si>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</si>
  <si>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</si>
  <si>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</si>
  <si>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</si>
  <si>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</si>
  <si>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</si>
  <si>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</si>
  <si>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</si>
  <si>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</si>
  <si>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</si>
  <si>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</si>
  <si>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</si>
  <si>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</si>
  <si>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</si>
  <si>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</si>
  <si>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</si>
  <si>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</si>
  <si>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</si>
  <si>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</si>
  <si>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</si>
  <si>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</si>
  <si>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</si>
  <si>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</si>
  <si>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</si>
  <si>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</si>
  <si>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</si>
  <si>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</si>
  <si>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</si>
  <si>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</si>
  <si>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</si>
  <si>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</si>
  <si>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</si>
  <si>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</si>
  <si>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</si>
  <si>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</si>
  <si>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</si>
  <si>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</si>
  <si>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</si>
  <si>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</si>
  <si>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</si>
  <si>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</si>
  <si>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</si>
  <si>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</si>
  <si>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</si>
  <si>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</si>
  <si>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</si>
  <si>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</si>
  <si>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</si>
  <si>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</si>
  <si>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</si>
  <si>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</si>
  <si>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</si>
  <si>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</si>
  <si>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</si>
  <si>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</si>
  <si>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</si>
  <si>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</si>
  <si>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</si>
  <si>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</si>
  <si>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</si>
  <si>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</si>
  <si>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</si>
  <si>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</si>
  <si>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</si>
  <si>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</si>
  <si>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</si>
  <si>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</si>
  <si>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</si>
  <si>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</si>
  <si>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</si>
  <si>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</si>
  <si>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</si>
  <si>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</si>
  <si>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</si>
  <si>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</si>
  <si>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</si>
  <si>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</si>
  <si>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</si>
  <si>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</si>
  <si>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</si>
  <si>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</si>
  <si>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</si>
  <si>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</si>
  <si>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</si>
  <si>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</si>
  <si>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</si>
  <si>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</si>
  <si>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</si>
  <si>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</si>
  <si>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</si>
  <si>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</si>
  <si>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</si>
  <si>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</si>
  <si>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</si>
  <si>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</si>
  <si>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</si>
  <si>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</si>
  <si>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</si>
  <si>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</si>
  <si>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</si>
  <si>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</si>
  <si>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</si>
  <si>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</si>
  <si>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</si>
  <si>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</si>
  <si>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</si>
  <si>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</si>
  <si>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</si>
  <si>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</si>
  <si>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</si>
  <si>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</si>
  <si>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</si>
  <si>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</si>
  <si>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</si>
  <si>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</si>
  <si>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</si>
  <si>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</si>
  <si>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</si>
  <si>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</si>
  <si>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</si>
  <si>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</si>
  <si>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</si>
  <si>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</si>
  <si>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</si>
  <si>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</si>
  <si>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</si>
  <si>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</si>
  <si>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</si>
  <si>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</si>
  <si>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</si>
  <si>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</si>
  <si>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</si>
  <si>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</si>
  <si>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</si>
  <si>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</si>
  <si>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</si>
  <si>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</si>
  <si>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</si>
  <si>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</si>
  <si>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</si>
  <si>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</si>
  <si>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</si>
  <si>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</si>
  <si>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</si>
  <si>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</si>
  <si>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</si>
  <si>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</si>
  <si>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</si>
  <si>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</si>
  <si>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</si>
  <si>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</si>
  <si>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</si>
  <si>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</si>
  <si>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</si>
  <si>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</si>
  <si>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</si>
  <si>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</si>
  <si>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</si>
  <si>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</si>
  <si>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</si>
  <si>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</si>
  <si>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</si>
  <si>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</si>
  <si>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</si>
  <si>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</si>
  <si>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</si>
  <si>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</si>
  <si>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</si>
  <si>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</si>
  <si>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</si>
  <si>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</si>
  <si>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</si>
  <si>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</si>
  <si>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</si>
  <si>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</si>
  <si>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</si>
  <si>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</si>
  <si>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</si>
  <si>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</si>
  <si>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</si>
  <si>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</si>
  <si>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</si>
  <si>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</si>
  <si>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</si>
  <si>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</si>
  <si>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</si>
  <si>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</si>
  <si>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</si>
  <si>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</si>
  <si>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</si>
  <si>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</si>
  <si>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</si>
  <si>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</si>
  <si>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</si>
  <si>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</si>
  <si>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</si>
  <si>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</si>
  <si>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</si>
  <si>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</si>
  <si>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</si>
  <si>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</si>
  <si>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</si>
  <si>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</si>
  <si>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</si>
  <si>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</si>
  <si>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</si>
  <si>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</si>
  <si>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</si>
  <si>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</si>
  <si>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</si>
  <si>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</si>
  <si>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</si>
  <si>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</si>
  <si>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</si>
  <si>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</si>
  <si>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</si>
  <si>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</si>
  <si>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</si>
  <si>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</si>
  <si>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</si>
  <si>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</si>
  <si>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</si>
  <si>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</si>
  <si>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</si>
  <si>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</si>
  <si>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</si>
  <si>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</si>
  <si>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</si>
  <si>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</si>
  <si>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</si>
  <si>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</si>
  <si>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</si>
  <si>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</si>
  <si>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</si>
  <si>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</si>
  <si>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</si>
  <si>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</si>
  <si>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</si>
  <si>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</si>
  <si>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</si>
  <si>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</si>
  <si>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</si>
  <si>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</si>
  <si>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</si>
  <si>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</si>
  <si>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</si>
  <si>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</si>
  <si>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</si>
  <si>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</si>
  <si>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</si>
  <si>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</si>
  <si>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</si>
  <si>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</si>
  <si>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</si>
  <si>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</si>
  <si>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</si>
  <si>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</si>
  <si>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</si>
  <si>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</si>
  <si>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</si>
  <si>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</si>
  <si>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</si>
  <si>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</si>
  <si>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</si>
  <si>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</si>
  <si>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</si>
  <si>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</si>
  <si>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</si>
  <si>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</si>
  <si>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</si>
  <si>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</si>
  <si>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</si>
  <si>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</si>
  <si>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</si>
  <si>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</si>
  <si>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</si>
  <si>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</si>
  <si>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</si>
  <si>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</si>
  <si>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</si>
  <si>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</si>
  <si>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</si>
  <si>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</si>
  <si>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</si>
  <si>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</si>
  <si>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</si>
  <si>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</si>
  <si>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</si>
  <si>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</si>
  <si>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</si>
  <si>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</si>
  <si>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</si>
  <si>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</si>
  <si>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</si>
  <si>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</si>
  <si>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</si>
  <si>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</si>
  <si>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</si>
  <si>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</si>
  <si>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</si>
  <si>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</si>
  <si>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</si>
  <si>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</si>
  <si>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</si>
  <si>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</si>
  <si>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</si>
  <si>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</si>
  <si>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</si>
  <si>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</si>
  <si>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</si>
  <si>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</si>
  <si>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</si>
  <si>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</si>
  <si>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</si>
  <si>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</si>
  <si>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</si>
  <si>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</si>
  <si>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</si>
  <si>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</si>
  <si>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</si>
  <si>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</si>
  <si>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</si>
  <si>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</si>
  <si>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</si>
  <si>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</si>
  <si>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</si>
  <si>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</si>
  <si>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</si>
  <si>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</si>
  <si>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</si>
  <si>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</si>
  <si>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</si>
  <si>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</si>
  <si>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</si>
  <si>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</si>
  <si>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</si>
  <si>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</si>
  <si>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</si>
  <si>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</si>
  <si>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</si>
  <si>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</si>
  <si>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</si>
  <si>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</si>
  <si>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</si>
  <si>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</si>
  <si>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</si>
  <si>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</si>
  <si>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</si>
  <si>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</si>
  <si>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</si>
  <si>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</si>
  <si>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</si>
  <si>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</si>
  <si>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</si>
  <si>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</si>
  <si>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</si>
  <si>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</si>
  <si>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</si>
  <si>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</si>
  <si>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</si>
  <si>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</si>
  <si>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</si>
  <si>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</si>
  <si>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</si>
  <si>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</si>
  <si>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</si>
  <si>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</si>
  <si>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</si>
  <si>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</si>
  <si>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</si>
  <si>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</si>
  <si>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</si>
  <si>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</si>
  <si>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</si>
  <si>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</si>
  <si>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</si>
  <si>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</si>
  <si>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</si>
  <si>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</si>
  <si>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</si>
  <si>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</si>
  <si>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</si>
  <si>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</si>
  <si>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</si>
  <si>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</si>
  <si>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</si>
  <si>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</si>
  <si>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</si>
  <si>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</si>
  <si>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</si>
  <si>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</si>
  <si>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</si>
  <si>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</si>
  <si>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</si>
  <si>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</si>
  <si>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</si>
  <si>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</si>
  <si>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</si>
  <si>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</si>
  <si>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</si>
  <si>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</si>
  <si>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</si>
  <si>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</si>
  <si>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</si>
  <si>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</si>
  <si>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</si>
  <si>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</si>
  <si>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</si>
  <si>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</si>
  <si>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</si>
  <si>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</si>
  <si>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</si>
  <si>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</si>
  <si>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</si>
  <si>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</si>
  <si>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</si>
  <si>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</si>
  <si>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</si>
  <si>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</si>
  <si>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</si>
  <si>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</si>
  <si>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</si>
  <si>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</si>
  <si>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</si>
  <si>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</si>
  <si>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</si>
  <si>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</si>
  <si>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</si>
  <si>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</si>
  <si>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</si>
  <si>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</si>
  <si>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</si>
  <si>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</si>
  <si>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</si>
  <si>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</si>
  <si>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</si>
  <si>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</si>
  <si>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</si>
  <si>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</si>
  <si>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</si>
  <si>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</si>
  <si>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</si>
  <si>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</si>
  <si>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</si>
  <si>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</si>
  <si>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</si>
  <si>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</si>
  <si>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</si>
  <si>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</si>
  <si>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</si>
  <si>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</si>
  <si>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</si>
  <si>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</si>
  <si>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</si>
  <si>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</si>
  <si>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</si>
  <si>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</si>
  <si>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</si>
  <si>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</si>
  <si>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</si>
  <si>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</si>
  <si>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</si>
  <si>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</si>
  <si>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</si>
  <si>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</si>
  <si>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</si>
  <si>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</si>
  <si>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</si>
  <si>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</si>
  <si>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</si>
  <si>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</si>
  <si>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</si>
  <si>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</si>
  <si>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</si>
  <si>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</si>
  <si>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</si>
  <si>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</si>
  <si>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</si>
  <si>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</si>
  <si>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</si>
  <si>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</si>
  <si>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</si>
  <si>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</si>
  <si>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</si>
  <si>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</si>
  <si>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</si>
  <si>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</si>
  <si>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</si>
  <si>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</si>
  <si>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</si>
  <si>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</si>
  <si>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</si>
  <si>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</si>
  <si>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</si>
  <si>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</si>
  <si>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</si>
  <si>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</si>
  <si>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</si>
  <si>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</si>
  <si>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</si>
  <si>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</si>
  <si>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</si>
  <si>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</si>
  <si>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</si>
  <si>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</si>
  <si>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</si>
  <si>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</si>
  <si>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</si>
  <si>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</si>
  <si>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</si>
  <si>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</si>
  <si>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</si>
  <si>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</si>
  <si>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</si>
  <si>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</si>
  <si>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</si>
  <si>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</si>
  <si>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</si>
  <si>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</si>
  <si>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</si>
  <si>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</si>
  <si>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</si>
  <si>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</si>
  <si>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</si>
  <si>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</si>
  <si>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</si>
  <si>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</si>
  <si>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</si>
  <si>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</si>
  <si>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</si>
  <si>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</si>
  <si>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</si>
  <si>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</si>
  <si>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</si>
  <si>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</si>
  <si>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</si>
  <si>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</si>
  <si>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</si>
  <si>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</si>
  <si>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</si>
  <si>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</si>
  <si>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</si>
  <si>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</si>
  <si>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</si>
  <si>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</si>
  <si>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</si>
  <si>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</si>
  <si>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</si>
  <si>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</si>
  <si>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</si>
  <si>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</si>
  <si>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</si>
  <si>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</si>
  <si>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</si>
  <si>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</si>
  <si>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</si>
  <si>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</si>
  <si>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</si>
  <si>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</si>
  <si>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</si>
  <si>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</si>
  <si>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</si>
  <si>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</si>
  <si>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</si>
  <si>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</si>
  <si>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</si>
  <si>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</si>
  <si>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</si>
  <si>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</si>
  <si>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</si>
  <si>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</si>
  <si>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</si>
  <si>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</si>
  <si>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</si>
  <si>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</si>
  <si>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</si>
  <si>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</si>
  <si>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</si>
  <si>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</si>
  <si>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</si>
  <si>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</si>
  <si>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</si>
  <si>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</si>
  <si>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</si>
  <si>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</si>
  <si>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</si>
  <si>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</si>
  <si>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</si>
  <si>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</si>
  <si>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</si>
  <si>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</si>
  <si>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</si>
  <si>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</si>
  <si>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</si>
  <si>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</si>
  <si>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</si>
  <si>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</si>
  <si>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</si>
  <si>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</si>
  <si>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</si>
  <si>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</si>
  <si>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</si>
  <si>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</si>
  <si>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</si>
  <si>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</si>
  <si>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</si>
  <si>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</si>
  <si>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</si>
  <si>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</si>
  <si>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</si>
  <si>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</si>
  <si>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</si>
  <si>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</si>
  <si>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</si>
  <si>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</si>
  <si>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</si>
  <si>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</si>
  <si>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</si>
  <si>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</si>
  <si>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</si>
  <si>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</si>
  <si>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</si>
  <si>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</si>
  <si>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</si>
  <si>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</si>
  <si>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</si>
  <si>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</si>
  <si>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</si>
  <si>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</si>
  <si>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</si>
  <si>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</si>
  <si>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</si>
  <si>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</si>
  <si>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</si>
  <si>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</si>
  <si>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</si>
  <si>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</si>
  <si>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</si>
  <si>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</si>
  <si>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</si>
  <si>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</si>
  <si>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</si>
  <si>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</si>
  <si>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</si>
  <si>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</si>
  <si>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</si>
  <si>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</si>
  <si>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</si>
  <si>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</si>
  <si>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</si>
  <si>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</si>
  <si>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</si>
  <si>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</si>
  <si>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</si>
  <si>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</si>
  <si>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</si>
  <si>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</si>
  <si>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</si>
  <si>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</si>
  <si>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</si>
  <si>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</si>
  <si>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</si>
  <si>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</si>
  <si>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</si>
  <si>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</si>
  <si>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</si>
  <si>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</si>
  <si>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</si>
  <si>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</si>
  <si>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</si>
  <si>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</si>
  <si>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</si>
  <si>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</si>
  <si>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</si>
  <si>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</si>
  <si>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</si>
  <si>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</si>
  <si>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</si>
  <si>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</si>
  <si>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</si>
  <si>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</si>
  <si>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</si>
  <si>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</si>
  <si>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</si>
  <si>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</si>
  <si>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</si>
  <si>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</si>
  <si>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</si>
  <si>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</si>
  <si>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</si>
  <si>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</si>
  <si>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</si>
  <si>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</si>
  <si>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</si>
  <si>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</si>
  <si>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</si>
  <si>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</si>
  <si>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</si>
  <si>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</si>
  <si>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</si>
  <si>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</si>
  <si>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</si>
  <si>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</si>
  <si>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</si>
  <si>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</si>
  <si>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</si>
  <si>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</si>
  <si>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</si>
  <si>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</si>
  <si>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</si>
  <si>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</si>
  <si>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</si>
  <si>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</si>
  <si>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</si>
  <si>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</si>
  <si>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</si>
  <si>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</si>
  <si>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</si>
  <si>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</si>
  <si>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</si>
  <si>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</si>
  <si>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</si>
  <si>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</si>
  <si>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</si>
  <si>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</si>
  <si>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</si>
  <si>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</si>
  <si>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</si>
  <si>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</si>
  <si>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</si>
  <si>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</si>
  <si>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</si>
  <si>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</si>
  <si>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</si>
  <si>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</si>
  <si>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</si>
  <si>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</si>
  <si>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</si>
  <si>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</si>
  <si>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</si>
  <si>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</si>
  <si>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</si>
  <si>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</si>
  <si>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</si>
  <si>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</si>
  <si>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</si>
  <si>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</si>
  <si>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</si>
  <si>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</si>
  <si>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</si>
  <si>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</si>
  <si>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</si>
  <si>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</si>
  <si>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</si>
  <si>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</si>
  <si>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</si>
  <si>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</si>
  <si>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</si>
  <si>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</si>
  <si>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</si>
  <si>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</si>
  <si>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</si>
  <si>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</si>
  <si>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</si>
  <si>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</si>
  <si>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</si>
  <si>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</si>
  <si>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</si>
  <si>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</si>
  <si>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</si>
  <si>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</si>
  <si>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</si>
  <si>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</si>
  <si>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</si>
  <si>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</si>
  <si>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</si>
  <si>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</si>
  <si>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</si>
  <si>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</si>
  <si>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</si>
  <si>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</si>
  <si>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</si>
  <si>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</si>
  <si>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</si>
  <si>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</si>
  <si>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</si>
  <si>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</si>
  <si>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</si>
  <si>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</si>
  <si>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</si>
  <si>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</si>
  <si>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</si>
  <si>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</si>
  <si>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</si>
  <si>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</si>
  <si>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</si>
  <si>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</si>
  <si>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</si>
  <si>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</si>
  <si>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</si>
  <si>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</si>
  <si>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</si>
  <si>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</si>
  <si>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</si>
  <si>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</si>
  <si>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</si>
  <si>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</si>
  <si>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</si>
  <si>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</si>
  <si>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</si>
  <si>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</si>
  <si>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</si>
  <si>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</si>
  <si>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</si>
  <si>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</si>
  <si>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</si>
  <si>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</si>
  <si>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</si>
  <si>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</si>
  <si>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</si>
  <si>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</si>
  <si>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</si>
  <si>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</si>
  <si>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</si>
  <si>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</si>
  <si>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</si>
  <si>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</si>
  <si>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</si>
  <si>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</si>
  <si>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</si>
  <si>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</si>
  <si>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</si>
  <si>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</si>
  <si>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</si>
  <si>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</si>
  <si>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</si>
  <si>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</si>
  <si>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</si>
  <si>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</si>
  <si>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</si>
  <si>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</si>
  <si>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</si>
  <si>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</si>
  <si>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</si>
  <si>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</si>
  <si>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</si>
  <si>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</si>
  <si>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</si>
  <si>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</si>
  <si>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</si>
  <si>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</si>
  <si>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</si>
  <si>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</si>
  <si>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</si>
  <si>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</si>
  <si>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</si>
  <si>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</si>
  <si>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</si>
  <si>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</si>
  <si>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</si>
  <si>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</si>
  <si>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</si>
  <si>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</si>
  <si>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</si>
  <si>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</si>
  <si>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</si>
  <si>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</si>
  <si>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</si>
  <si>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</si>
  <si>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</si>
  <si>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</si>
  <si>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</si>
  <si>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</si>
  <si>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</si>
  <si>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</si>
  <si>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</si>
  <si>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</si>
  <si>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</si>
  <si>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</si>
  <si>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</si>
  <si>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</si>
  <si>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</si>
  <si>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</si>
  <si>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</si>
  <si>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</si>
  <si>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</si>
  <si>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</si>
  <si>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</si>
  <si>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</si>
  <si>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</si>
  <si>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</si>
  <si>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</si>
  <si>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</si>
  <si>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</si>
  <si>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</si>
  <si>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</si>
  <si>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</si>
  <si>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</si>
  <si>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</si>
  <si>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</si>
  <si>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</si>
  <si>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</si>
  <si>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</si>
  <si>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</si>
  <si>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</si>
  <si>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</si>
  <si>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</si>
  <si>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</si>
  <si>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</si>
  <si>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</si>
  <si>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</si>
  <si>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</si>
  <si>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</si>
  <si>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</si>
  <si>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</si>
  <si>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</si>
  <si>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</si>
  <si>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</si>
  <si>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</si>
  <si>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</si>
  <si>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</si>
  <si>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</si>
  <si>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</si>
  <si>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</si>
  <si>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</si>
  <si>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</si>
  <si>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</si>
  <si>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</si>
  <si>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</si>
  <si>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</si>
  <si>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</si>
  <si>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</si>
  <si>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</si>
  <si>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</si>
  <si>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</si>
  <si>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</si>
  <si>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</si>
  <si>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</si>
  <si>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</si>
  <si>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</si>
  <si>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</si>
  <si>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</si>
  <si>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</si>
  <si>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</si>
  <si>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</si>
  <si>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</si>
  <si>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</si>
  <si>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</si>
  <si>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</si>
  <si>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</si>
  <si>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</si>
  <si>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</si>
  <si>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</si>
  <si>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</si>
  <si>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</si>
  <si>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</si>
  <si>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</si>
  <si>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</si>
  <si>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</si>
  <si>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</si>
  <si>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</si>
  <si>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</si>
  <si>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</si>
  <si>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</si>
  <si>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</si>
  <si>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</si>
  <si>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</si>
  <si>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</si>
  <si>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</si>
  <si>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</si>
  <si>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</si>
  <si>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</si>
  <si>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</si>
  <si>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</si>
  <si>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</si>
  <si>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</si>
  <si>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</si>
  <si>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</si>
  <si>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</si>
  <si>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</si>
  <si>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</si>
  <si>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</si>
  <si>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</si>
  <si>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</si>
  <si>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</si>
  <si>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</si>
  <si>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</si>
  <si>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</si>
  <si>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</si>
  <si>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</si>
  <si>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</si>
  <si>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</si>
  <si>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</si>
  <si>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</si>
  <si>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</si>
  <si>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</si>
  <si>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</si>
  <si>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</si>
  <si>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</si>
  <si>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</si>
  <si>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</si>
  <si>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</si>
  <si>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</si>
  <si>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</si>
  <si>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</si>
  <si>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</si>
  <si>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</si>
  <si>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</si>
  <si>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</si>
  <si>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</si>
  <si>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</si>
  <si>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</si>
  <si>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</si>
  <si>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</si>
  <si>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</si>
  <si>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</si>
  <si>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</si>
  <si>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</si>
  <si>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</si>
  <si>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</si>
  <si>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</si>
  <si>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</si>
  <si>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</si>
  <si>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</si>
  <si>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</si>
  <si>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</si>
  <si>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</si>
  <si>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</si>
  <si>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</si>
  <si>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</si>
  <si>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</si>
  <si>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</si>
  <si>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</si>
  <si>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</si>
  <si>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</si>
  <si>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</si>
  <si>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</si>
  <si>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</si>
  <si>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</si>
  <si>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</si>
  <si>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</si>
  <si>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</si>
  <si>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</si>
  <si>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</si>
  <si>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</si>
  <si>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</si>
  <si>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</si>
  <si>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</si>
  <si>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</si>
  <si>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</si>
  <si>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</si>
  <si>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</si>
  <si>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</si>
  <si>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</si>
  <si>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</si>
  <si>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</si>
  <si>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</si>
  <si>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</si>
  <si>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</si>
  <si>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</si>
  <si>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</si>
  <si>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</si>
  <si>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</si>
  <si>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</si>
  <si>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</si>
  <si>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</si>
  <si>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</si>
  <si>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</si>
  <si>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</si>
  <si>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</si>
  <si>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</si>
  <si>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</si>
  <si>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</si>
  <si>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</si>
  <si>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</si>
  <si>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</si>
  <si>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</si>
  <si>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</si>
  <si>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</si>
  <si>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</si>
  <si>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</si>
  <si>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</si>
  <si>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</si>
  <si>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</si>
  <si>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</si>
  <si>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</si>
  <si>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</si>
  <si>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</si>
  <si>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</si>
  <si>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</si>
  <si>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</si>
  <si>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</si>
  <si>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</si>
  <si>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</si>
  <si>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</si>
  <si>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</si>
  <si>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</si>
  <si>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</si>
  <si>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</si>
  <si>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</si>
  <si>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</si>
  <si>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</si>
  <si>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</si>
  <si>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</si>
  <si>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</si>
  <si>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</si>
  <si>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</si>
  <si>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</si>
  <si>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</si>
  <si>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</si>
  <si>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</si>
  <si>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</si>
  <si>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</si>
  <si>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</si>
  <si>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</si>
  <si>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</si>
  <si>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</si>
  <si>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</si>
  <si>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</si>
  <si>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</si>
  <si>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</si>
  <si>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</si>
  <si>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</si>
  <si>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</si>
  <si>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</si>
  <si>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</si>
  <si>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</si>
  <si>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</si>
  <si>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</si>
  <si>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</si>
  <si>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</si>
  <si>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</si>
  <si>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</si>
  <si>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</si>
  <si>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</si>
  <si>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</si>
  <si>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</si>
  <si>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</si>
  <si>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</si>
  <si>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</si>
  <si>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</si>
  <si>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</si>
  <si>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</si>
  <si>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</si>
  <si>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</si>
  <si>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</si>
  <si>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</si>
  <si>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</si>
  <si>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</si>
  <si>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</si>
  <si>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</si>
  <si>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</si>
  <si>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</si>
  <si>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</si>
  <si>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</si>
  <si>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</si>
  <si>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</si>
  <si>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</si>
  <si>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</si>
  <si>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</si>
  <si>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</si>
  <si>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</si>
  <si>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</si>
  <si>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</si>
  <si>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</si>
  <si>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</si>
  <si>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</si>
  <si>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</si>
  <si>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</si>
  <si>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</si>
  <si>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</si>
  <si>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</si>
  <si>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</si>
  <si>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</si>
  <si>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</si>
  <si>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</si>
  <si>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</si>
  <si>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</si>
  <si>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</si>
  <si>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</si>
  <si>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</si>
  <si>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</si>
  <si>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</si>
  <si>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</si>
  <si>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</si>
  <si>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</si>
  <si>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</si>
  <si>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</si>
  <si>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</si>
  <si>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</si>
  <si>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</si>
  <si>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</si>
  <si>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</si>
  <si>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</si>
  <si>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</si>
  <si>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</si>
  <si>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</si>
  <si>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</si>
  <si>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</si>
  <si>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</si>
  <si>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</si>
  <si>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</si>
  <si>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</si>
  <si>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</si>
  <si>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</si>
  <si>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</si>
  <si>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</si>
  <si>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</si>
  <si>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</si>
  <si>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</si>
  <si>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</si>
  <si>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</si>
  <si>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</si>
  <si>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</si>
  <si>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</si>
  <si>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</si>
  <si>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</si>
  <si>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</si>
  <si>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</si>
  <si>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</si>
  <si>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</si>
  <si>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</si>
  <si>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</si>
  <si>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</si>
  <si>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</si>
  <si>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</si>
  <si>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</si>
  <si>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</si>
  <si>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</si>
  <si>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</si>
  <si>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</si>
  <si>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</si>
  <si>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</si>
  <si>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</si>
  <si>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</si>
  <si>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</si>
  <si>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</si>
  <si>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</si>
  <si>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</si>
  <si>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</si>
  <si>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</si>
  <si>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</si>
  <si>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</si>
  <si>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</si>
  <si>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</si>
  <si>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</si>
  <si>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</si>
  <si>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</si>
  <si>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</si>
  <si>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</si>
  <si>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</si>
  <si>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</si>
  <si>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</si>
  <si>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</si>
  <si>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</si>
  <si>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</si>
  <si>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</si>
  <si>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</si>
  <si>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</si>
  <si>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</si>
  <si>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</si>
  <si>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</si>
  <si>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</si>
  <si>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</si>
  <si>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</si>
  <si>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</si>
  <si>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</si>
  <si>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</si>
  <si>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</si>
  <si>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</si>
  <si>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</si>
  <si>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</si>
  <si>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</si>
  <si>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</si>
  <si>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</si>
  <si>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</si>
  <si>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</si>
  <si>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</si>
  <si>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</si>
  <si>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</si>
  <si>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</si>
  <si>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</si>
  <si>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</si>
  <si>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</si>
  <si>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</si>
  <si>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</si>
  <si>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</si>
  <si>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</si>
  <si>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</si>
  <si>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</si>
  <si>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</si>
  <si>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</si>
  <si>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</si>
  <si>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</si>
  <si>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</si>
  <si>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</si>
  <si>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</si>
  <si>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</si>
  <si>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</si>
  <si>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</si>
  <si>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</si>
  <si>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</si>
  <si>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</si>
  <si>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</si>
  <si>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</si>
  <si>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</si>
  <si>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</si>
  <si>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</si>
  <si>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</si>
  <si>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</si>
  <si>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</si>
  <si>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</si>
  <si>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</si>
  <si>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</si>
  <si>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</si>
  <si>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</si>
  <si>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</si>
  <si>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</si>
  <si>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</si>
  <si>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</si>
  <si>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</si>
  <si>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</si>
  <si>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</si>
  <si>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</si>
  <si>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</si>
  <si>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</si>
  <si>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</si>
  <si>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</si>
  <si>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</si>
  <si>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</si>
  <si>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</si>
  <si>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</si>
  <si>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</si>
  <si>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</si>
  <si>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</si>
  <si>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</si>
  <si>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</si>
  <si>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</si>
  <si>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</si>
  <si>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</si>
  <si>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</si>
  <si>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</si>
  <si>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</si>
  <si>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</si>
  <si>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</si>
  <si>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</si>
  <si>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</si>
  <si>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</si>
  <si>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</si>
  <si>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</si>
  <si>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</si>
  <si>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</si>
  <si>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</si>
  <si>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</si>
  <si>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</si>
  <si>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</si>
  <si>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</si>
  <si>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</si>
  <si>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</si>
  <si>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</si>
  <si>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</si>
  <si>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</si>
  <si>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</si>
  <si>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</si>
  <si>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</si>
  <si>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</si>
  <si>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</si>
  <si>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</si>
  <si>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</si>
  <si>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</si>
  <si>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</si>
  <si>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</si>
  <si>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</si>
  <si>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</si>
  <si>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</si>
  <si>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</si>
  <si>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</si>
  <si>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</si>
  <si>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</si>
  <si>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</si>
  <si>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</si>
  <si>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</si>
  <si>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</si>
  <si>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</si>
  <si>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</si>
  <si>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</si>
  <si>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</si>
  <si>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</si>
  <si>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</si>
  <si>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</si>
  <si>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</si>
  <si>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</si>
  <si>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</si>
  <si>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</si>
  <si>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</si>
  <si>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</si>
  <si>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</si>
  <si>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</si>
  <si>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</si>
  <si>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</si>
  <si>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</si>
  <si>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</si>
  <si>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</si>
  <si>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</si>
  <si>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</si>
  <si>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</si>
  <si>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</si>
  <si>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</si>
  <si>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</si>
  <si>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</si>
  <si>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</si>
  <si>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</si>
  <si>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</si>
  <si>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</si>
  <si>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</si>
  <si>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</si>
  <si>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</si>
  <si>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</si>
  <si>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</si>
  <si>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</si>
  <si>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</si>
  <si>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</si>
  <si>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</si>
  <si>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</si>
  <si>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</si>
  <si>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</si>
  <si>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</si>
  <si>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</si>
  <si>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</si>
  <si>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</si>
  <si>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</si>
  <si>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</si>
  <si>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</si>
  <si>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</si>
  <si>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</si>
  <si>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</si>
  <si>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</si>
  <si>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</si>
  <si>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</si>
  <si>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</si>
  <si>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</si>
  <si>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</si>
  <si>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</si>
  <si>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</si>
  <si>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</si>
  <si>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</si>
  <si>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</si>
  <si>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</si>
  <si>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</si>
  <si>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</si>
  <si>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</si>
  <si>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</si>
  <si>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</si>
  <si>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</si>
  <si>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</si>
  <si>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</si>
  <si>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</si>
  <si>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</si>
  <si>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</si>
  <si>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</si>
  <si>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</si>
  <si>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</si>
  <si>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</si>
  <si>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</si>
  <si>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</si>
  <si>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</si>
  <si>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</si>
  <si>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</si>
  <si>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</si>
  <si>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</si>
  <si>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</si>
  <si>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</si>
  <si>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</si>
  <si>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</si>
  <si>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</si>
  <si>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</si>
  <si>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</si>
  <si>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</si>
  <si>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</si>
  <si>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</si>
  <si>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</si>
  <si>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</si>
  <si>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</si>
  <si>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</si>
  <si>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</si>
  <si>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</si>
  <si>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</si>
  <si>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</si>
  <si>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</si>
  <si>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</si>
  <si>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</si>
  <si>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</si>
  <si>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</si>
  <si>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</si>
  <si>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</si>
  <si>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</si>
  <si>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</si>
  <si>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</si>
  <si>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</si>
  <si>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</si>
  <si>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</si>
  <si>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</si>
  <si>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</si>
  <si>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</si>
  <si>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</si>
  <si>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</si>
  <si>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</si>
  <si>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</si>
  <si>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</si>
  <si>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</si>
  <si>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</si>
  <si>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</si>
  <si>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</si>
  <si>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</si>
  <si>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</si>
  <si>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</si>
  <si>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</si>
  <si>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</si>
  <si>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</si>
  <si>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</si>
  <si>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</si>
  <si>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</si>
  <si>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</si>
  <si>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</si>
  <si>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</si>
  <si>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</si>
  <si>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</si>
  <si>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</si>
  <si>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</si>
  <si>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</si>
  <si>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</si>
  <si>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</si>
  <si>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</si>
  <si>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</si>
  <si>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</si>
  <si>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</si>
  <si>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</si>
  <si>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</si>
  <si>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</si>
  <si>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</si>
  <si>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</si>
  <si>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</si>
  <si>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</si>
  <si>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</si>
  <si>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</si>
  <si>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</si>
  <si>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</si>
  <si>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</si>
  <si>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</si>
  <si>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</si>
  <si>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</si>
  <si>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</si>
  <si>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</si>
  <si>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</si>
  <si>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</si>
  <si>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</si>
  <si>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</si>
  <si>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</si>
  <si>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</si>
  <si>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</si>
  <si>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</si>
  <si>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</si>
  <si>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</si>
  <si>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</si>
  <si>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</si>
  <si>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</si>
  <si>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</si>
  <si>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</si>
  <si>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</si>
  <si>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</si>
  <si>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</si>
  <si>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</si>
  <si>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</si>
  <si>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</si>
  <si>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</si>
  <si>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</si>
  <si>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</si>
  <si>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</si>
  <si>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</si>
  <si>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</si>
  <si>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</si>
  <si>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</si>
  <si>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</si>
  <si>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</si>
  <si>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</si>
  <si>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</si>
  <si>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</si>
  <si>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</si>
  <si>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</si>
  <si>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</si>
  <si>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</si>
  <si>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</si>
  <si>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</si>
  <si>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</si>
  <si>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</si>
  <si>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</si>
  <si>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</si>
  <si>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</si>
  <si>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</si>
  <si>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</si>
  <si>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</si>
  <si>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</si>
  <si>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</si>
  <si>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</si>
  <si>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</si>
  <si>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</si>
  <si>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</si>
  <si>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</si>
  <si>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</si>
  <si>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</si>
  <si>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</si>
  <si>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</si>
  <si>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</si>
  <si>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</si>
  <si>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</si>
  <si>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</si>
  <si>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</si>
  <si>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</si>
  <si>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</si>
  <si>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</si>
  <si>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</si>
  <si>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</si>
  <si>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</si>
  <si>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</si>
  <si>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</si>
  <si>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</si>
  <si>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</si>
  <si>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</si>
  <si>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</si>
  <si>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</si>
  <si>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</si>
  <si>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</si>
  <si>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</si>
  <si>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</si>
  <si>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</si>
  <si>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</si>
  <si>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</si>
  <si>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</si>
  <si>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</si>
  <si>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</si>
  <si>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</si>
  <si>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</si>
  <si>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</si>
  <si>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</si>
  <si>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</si>
  <si>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</si>
  <si>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</si>
  <si>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</si>
  <si>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</si>
  <si>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</si>
  <si>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</si>
  <si>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</si>
  <si>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</si>
  <si>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</si>
  <si>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</si>
  <si>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</si>
  <si>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</si>
  <si>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</si>
  <si>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</si>
  <si>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</si>
  <si>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</si>
  <si>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</si>
  <si>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</si>
  <si>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</si>
  <si>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</si>
  <si>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</si>
  <si>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</si>
  <si>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</si>
  <si>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</si>
  <si>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</si>
  <si>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</si>
  <si>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</si>
  <si>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</si>
  <si>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</si>
  <si>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</si>
  <si>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</si>
  <si>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</si>
  <si>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</si>
  <si>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</si>
  <si>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</si>
  <si>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</si>
  <si>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</si>
  <si>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</si>
  <si>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</si>
  <si>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</si>
  <si>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</si>
  <si>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</si>
  <si>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</si>
  <si>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</si>
  <si>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</si>
  <si>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</si>
  <si>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</si>
  <si>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</si>
  <si>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</si>
  <si>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</si>
  <si>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</si>
  <si>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</si>
  <si>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</si>
  <si>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</si>
  <si>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</si>
  <si>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</si>
  <si>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</si>
  <si>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</si>
  <si>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</si>
  <si>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</si>
  <si>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</si>
  <si>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</si>
  <si>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</si>
  <si>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</si>
  <si>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</si>
  <si>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</si>
  <si>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</si>
  <si>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</si>
  <si>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</si>
  <si>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</si>
  <si>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</si>
  <si>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</si>
  <si>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</si>
  <si>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</si>
  <si>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</si>
  <si>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</si>
  <si>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</si>
  <si>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</si>
  <si>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</si>
  <si>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</si>
  <si>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</si>
  <si>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</si>
  <si>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</si>
  <si>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</si>
  <si>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</si>
  <si>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</si>
  <si>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</si>
  <si>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</si>
  <si>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</si>
  <si>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</si>
  <si>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</si>
  <si>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</si>
  <si>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</si>
  <si>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</si>
  <si>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</si>
  <si>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</si>
  <si>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</si>
  <si>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</si>
  <si>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</si>
  <si>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</si>
  <si>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</si>
  <si>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</si>
  <si>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</si>
  <si>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</si>
  <si>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</si>
  <si>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</si>
  <si>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</si>
  <si>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</si>
  <si>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</si>
  <si>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</si>
  <si>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</si>
  <si>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</si>
  <si>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</si>
  <si>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</si>
  <si>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</si>
  <si>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</si>
  <si>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</si>
  <si>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</si>
  <si>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</si>
  <si>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</si>
  <si>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</si>
  <si>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</si>
  <si>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</si>
  <si>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</si>
  <si>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</si>
  <si>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</si>
  <si>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</si>
  <si>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</si>
  <si>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</si>
  <si>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</si>
  <si>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</si>
  <si>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</si>
  <si>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</si>
  <si>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</si>
  <si>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</si>
  <si>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</si>
  <si>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</si>
  <si>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</si>
  <si>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</si>
  <si>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</si>
  <si>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</si>
  <si>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</si>
  <si>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</si>
  <si>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</si>
  <si>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</si>
  <si>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</si>
  <si>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</si>
  <si>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</si>
  <si>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</si>
  <si>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</si>
  <si>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</si>
  <si>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</si>
  <si>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</si>
  <si>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</si>
  <si>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</si>
  <si>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</si>
  <si>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</si>
  <si>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</si>
  <si>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</si>
  <si>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</si>
  <si>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</si>
  <si>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</si>
  <si>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</si>
  <si>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</si>
  <si>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</si>
  <si>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</si>
  <si>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</si>
  <si>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</si>
  <si>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</si>
  <si>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</si>
  <si>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</si>
  <si>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</si>
  <si>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</si>
  <si>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</si>
  <si>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</si>
  <si>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</si>
  <si>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</si>
  <si>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</si>
  <si>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</si>
  <si>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</si>
  <si>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</si>
  <si>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</si>
  <si>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</si>
  <si>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</si>
  <si>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</si>
  <si>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</si>
  <si>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</si>
  <si>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</si>
  <si>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</si>
  <si>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</si>
  <si>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</si>
  <si>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</si>
  <si>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</si>
  <si>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</si>
  <si>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</si>
  <si>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</si>
  <si>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</si>
  <si>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</si>
  <si>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</si>
  <si>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</si>
  <si>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</si>
  <si>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</si>
  <si>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</si>
  <si>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</si>
  <si>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</si>
  <si>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</si>
  <si>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</si>
  <si>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</si>
  <si>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</si>
  <si>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</si>
  <si>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</si>
  <si>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</si>
  <si>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</si>
  <si>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</si>
  <si>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</si>
  <si>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</si>
  <si>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</si>
  <si>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</si>
  <si>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</si>
  <si>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</si>
  <si>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</si>
  <si>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</si>
  <si>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</si>
  <si>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</si>
  <si>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</si>
  <si>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</si>
  <si>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</si>
  <si>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</si>
  <si>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</si>
  <si>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</si>
  <si>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</si>
  <si>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</si>
  <si>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</si>
  <si>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</si>
  <si>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</si>
  <si>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</si>
  <si>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</si>
  <si>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</si>
  <si>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</si>
  <si>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</si>
  <si>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</si>
  <si>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</si>
  <si>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</si>
  <si>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</si>
  <si>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</si>
  <si>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</si>
  <si>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</si>
  <si>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</si>
  <si>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</si>
  <si>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</si>
  <si>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</si>
  <si>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</si>
  <si>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</si>
  <si>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</si>
  <si>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</si>
  <si>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</si>
  <si>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</si>
  <si>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</si>
  <si>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</si>
  <si>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</si>
  <si>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</si>
  <si>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</si>
  <si>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</si>
  <si>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</si>
  <si>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</si>
  <si>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</si>
  <si>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</si>
  <si>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</si>
  <si>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</si>
  <si>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</si>
  <si>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</si>
  <si>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</si>
  <si>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</si>
  <si>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</si>
  <si>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</si>
  <si>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</si>
  <si>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</si>
  <si>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</si>
  <si>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</si>
  <si>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</si>
  <si>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</si>
  <si>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</si>
  <si>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</si>
  <si>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</si>
  <si>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</si>
  <si>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</si>
  <si>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</si>
  <si>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</si>
  <si>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</si>
  <si>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</si>
  <si>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</si>
  <si>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</si>
  <si>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</si>
  <si>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</si>
  <si>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</si>
  <si>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</si>
  <si>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</si>
  <si>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</si>
  <si>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</si>
  <si>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</si>
  <si>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</si>
  <si>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</si>
  <si>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</si>
  <si>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</si>
  <si>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</si>
  <si>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</si>
  <si>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</si>
  <si>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</si>
  <si>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</si>
  <si>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</si>
  <si>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</si>
  <si>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</si>
  <si>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</si>
  <si>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</si>
  <si>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</si>
  <si>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</si>
  <si>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</si>
  <si>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</si>
  <si>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</si>
  <si>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</si>
  <si>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</si>
  <si>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</si>
  <si>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</si>
  <si>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</si>
  <si>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</si>
  <si>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</si>
  <si>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</si>
  <si>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</si>
  <si>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</si>
  <si>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</si>
  <si>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</si>
  <si>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</si>
  <si>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</si>
  <si>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</si>
  <si>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</si>
  <si>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</si>
  <si>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</si>
  <si>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</si>
  <si>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</si>
  <si>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</si>
  <si>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</si>
  <si>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</si>
  <si>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</si>
  <si>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</si>
  <si>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</si>
  <si>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</si>
  <si>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</si>
  <si>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</si>
  <si>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</si>
  <si>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</si>
  <si>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</si>
  <si>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</si>
  <si>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</si>
  <si>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</si>
  <si>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</si>
  <si>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</si>
  <si>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</si>
  <si>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</si>
  <si>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</si>
  <si>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</si>
  <si>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</si>
  <si>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</si>
  <si>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</si>
  <si>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</si>
  <si>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</si>
  <si>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</si>
  <si>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</si>
  <si>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</si>
  <si>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</si>
  <si>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</si>
  <si>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</si>
  <si>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</si>
  <si>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</si>
  <si>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</si>
  <si>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</si>
  <si>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</si>
  <si>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</si>
  <si>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</si>
  <si>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</si>
  <si>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</si>
  <si>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</si>
  <si>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</si>
  <si>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</si>
  <si>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</si>
  <si>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</si>
  <si>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</si>
  <si>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</si>
  <si>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</si>
  <si>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</si>
  <si>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</si>
  <si>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</si>
  <si>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</si>
  <si>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</si>
  <si>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</si>
  <si>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</si>
  <si>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</si>
  <si>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</si>
  <si>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</si>
  <si>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</si>
  <si>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</si>
  <si>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</si>
  <si>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</si>
  <si>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</si>
  <si>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</si>
  <si>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</si>
  <si>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</si>
  <si>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</si>
  <si>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</si>
  <si>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</si>
  <si>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</si>
  <si>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</si>
  <si>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</si>
  <si>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</si>
  <si>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</si>
  <si>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</si>
  <si>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</si>
  <si>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</si>
  <si>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</si>
  <si>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</si>
  <si>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</si>
  <si>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</si>
  <si>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</si>
  <si>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</si>
  <si>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</si>
  <si>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</si>
  <si>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</si>
  <si>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</si>
  <si>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</si>
  <si>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</si>
  <si>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</si>
  <si>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</si>
  <si>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</si>
  <si>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</si>
  <si>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</si>
  <si>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</si>
  <si>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</si>
  <si>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</si>
  <si>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</si>
  <si>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</si>
  <si>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</si>
  <si>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</si>
  <si>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</si>
  <si>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</si>
  <si>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</si>
  <si>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</si>
  <si>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</si>
  <si>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</si>
  <si>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</si>
  <si>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</si>
  <si>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</si>
  <si>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</si>
  <si>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</si>
  <si>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</si>
  <si>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</si>
  <si>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</si>
  <si>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</si>
  <si>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</si>
  <si>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</si>
  <si>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</si>
  <si>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</si>
  <si>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</si>
  <si>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</si>
  <si>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</si>
  <si>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</si>
  <si>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</si>
  <si>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</si>
  <si>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</si>
  <si>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</si>
  <si>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</si>
  <si>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</si>
  <si>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</si>
  <si>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</si>
  <si>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</si>
  <si>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</si>
  <si>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</si>
  <si>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</si>
  <si>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</si>
  <si>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</si>
  <si>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</si>
  <si>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</si>
  <si>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</si>
  <si>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</si>
  <si>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</si>
  <si>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</si>
  <si>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</si>
  <si>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</si>
  <si>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</si>
  <si>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</si>
  <si>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</si>
  <si>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</si>
  <si>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</si>
  <si>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</si>
  <si>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</si>
  <si>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</si>
  <si>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</si>
  <si>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</si>
  <si>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</si>
  <si>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</si>
  <si>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</si>
  <si>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</si>
  <si>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</si>
  <si>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</si>
  <si>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</si>
  <si>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</si>
  <si>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</si>
  <si>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</si>
  <si>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</si>
  <si>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</si>
  <si>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</si>
  <si>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</si>
  <si>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</si>
  <si>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</si>
  <si>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</si>
  <si>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</si>
  <si>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</si>
  <si>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</si>
  <si>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</si>
  <si>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</si>
  <si>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</si>
  <si>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</si>
  <si>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</si>
  <si>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</si>
  <si>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</si>
  <si>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</si>
  <si>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</si>
  <si>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</si>
  <si>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</si>
  <si>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</si>
  <si>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</si>
  <si>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</si>
  <si>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</si>
  <si>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</si>
  <si>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</si>
  <si>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</si>
  <si>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</si>
  <si>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</si>
  <si>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</si>
  <si>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</si>
  <si>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</si>
  <si>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</si>
  <si>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</si>
  <si>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</si>
  <si>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</si>
  <si>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</si>
  <si>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</si>
  <si>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</si>
  <si>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</si>
  <si>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</si>
  <si>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</si>
  <si>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</si>
  <si>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</si>
  <si>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</si>
  <si>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</si>
  <si>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</si>
  <si>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</si>
  <si>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</si>
  <si>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</si>
  <si>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</si>
  <si>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</si>
  <si>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</si>
  <si>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</si>
  <si>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</si>
  <si>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</si>
  <si>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</si>
  <si>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</si>
  <si>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</si>
  <si>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</si>
  <si>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</si>
  <si>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</si>
  <si>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</si>
  <si>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</si>
  <si>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</si>
  <si>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</si>
  <si>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</si>
  <si>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</si>
  <si>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</si>
  <si>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</si>
  <si>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</si>
  <si>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</si>
  <si>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</si>
  <si>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</si>
  <si>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</si>
  <si>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</si>
  <si>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</si>
  <si>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</si>
  <si>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</si>
  <si>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</si>
  <si>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</si>
  <si>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</si>
  <si>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</si>
  <si>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</si>
  <si>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</si>
  <si>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</si>
  <si>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</si>
  <si>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</si>
  <si>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</si>
  <si>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</si>
  <si>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</si>
  <si>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</si>
  <si>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</si>
  <si>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</si>
  <si>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</si>
  <si>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</si>
  <si>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</si>
  <si>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</si>
  <si>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</si>
  <si>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</si>
  <si>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</si>
  <si>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</si>
  <si>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</si>
  <si>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</si>
  <si>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</si>
  <si>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</si>
  <si>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</si>
  <si>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</si>
  <si>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</si>
  <si>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</si>
  <si>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</si>
  <si>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</si>
  <si>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</si>
  <si>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</si>
  <si>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</si>
  <si>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</si>
  <si>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</si>
  <si>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</si>
  <si>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</si>
  <si>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</si>
  <si>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</si>
  <si>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</si>
  <si>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</si>
  <si>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</si>
  <si>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</si>
  <si>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</si>
  <si>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</si>
  <si>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</si>
  <si>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</si>
  <si>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</si>
  <si>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</si>
  <si>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</si>
  <si>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</si>
  <si>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</si>
  <si>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</si>
  <si>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</si>
  <si>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</si>
  <si>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</si>
  <si>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</si>
  <si>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</si>
  <si>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</si>
  <si>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</si>
  <si>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</si>
  <si>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</si>
  <si>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</si>
  <si>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</si>
  <si>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</si>
  <si>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</si>
  <si>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</si>
  <si>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</si>
  <si>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</si>
  <si>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</si>
  <si>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</si>
  <si>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</si>
  <si>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</si>
  <si>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</si>
  <si>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</si>
  <si>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</si>
  <si>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</si>
  <si>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</si>
  <si>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</si>
  <si>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</si>
  <si>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</si>
  <si>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</si>
  <si>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</si>
  <si>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</si>
  <si>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</si>
  <si>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</si>
  <si>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</si>
  <si>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</si>
  <si>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</si>
  <si>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</si>
  <si>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</si>
  <si>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</si>
  <si>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</si>
  <si>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</si>
  <si>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</si>
  <si>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</si>
  <si>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</si>
  <si>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</si>
  <si>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</si>
  <si>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</si>
  <si>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</si>
  <si>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</si>
  <si>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</si>
  <si>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</si>
  <si>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</si>
  <si>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</si>
  <si>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</si>
  <si>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</si>
  <si>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</si>
  <si>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</si>
  <si>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</si>
  <si>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</si>
  <si>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</si>
  <si>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</si>
  <si>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</si>
  <si>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</si>
  <si>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</si>
  <si>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</si>
  <si>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</si>
  <si>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</si>
  <si>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</si>
  <si>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</si>
  <si>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</si>
  <si>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</si>
  <si>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</si>
  <si>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</si>
  <si>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</si>
  <si>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</si>
  <si>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</si>
  <si>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</si>
  <si>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</si>
  <si>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</si>
  <si>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</si>
  <si>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</si>
  <si>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</si>
  <si>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</si>
  <si>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</si>
  <si>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</si>
  <si>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</si>
  <si>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</si>
  <si>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</si>
  <si>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</si>
  <si>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</si>
  <si>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</si>
  <si>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</si>
  <si>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</si>
  <si>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</si>
  <si>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</si>
  <si>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</si>
  <si>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</si>
  <si>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</si>
  <si>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</si>
  <si>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</si>
  <si>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</si>
  <si>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</si>
  <si>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</si>
  <si>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</si>
  <si>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</si>
  <si>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</si>
  <si>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</si>
  <si>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</si>
  <si>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</si>
  <si>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</si>
  <si>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</si>
  <si>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</si>
  <si>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</si>
  <si>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</si>
  <si>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</si>
  <si>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</si>
  <si>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</si>
  <si>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</si>
  <si>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</si>
  <si>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</si>
  <si>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</si>
  <si>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</si>
  <si>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</si>
  <si>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</si>
  <si>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</si>
  <si>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</si>
  <si>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</si>
  <si>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</si>
  <si>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</si>
  <si>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</si>
  <si>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</si>
  <si>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</si>
  <si>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</si>
  <si>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</si>
  <si>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</si>
  <si>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</si>
  <si>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</si>
  <si>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</si>
  <si>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</si>
  <si>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</si>
  <si>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</si>
  <si>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</si>
  <si>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</si>
  <si>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</si>
  <si>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</si>
  <si>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</si>
  <si>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</si>
  <si>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</si>
  <si>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</si>
  <si>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</si>
  <si>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</si>
  <si>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</si>
  <si>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</si>
  <si>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</si>
  <si>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</si>
  <si>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</si>
  <si>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</si>
  <si>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</si>
  <si>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</si>
  <si>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</si>
  <si>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</si>
  <si>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</si>
  <si>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</si>
  <si>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</si>
  <si>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</si>
  <si>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</si>
  <si>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</si>
  <si>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</si>
  <si>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</si>
  <si>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</si>
  <si>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</si>
  <si>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</si>
  <si>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</si>
  <si>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</si>
  <si>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</si>
  <si>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</si>
  <si>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</si>
  <si>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</si>
  <si>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</si>
  <si>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</si>
  <si>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</si>
  <si>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</si>
  <si>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</si>
  <si>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</si>
  <si>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</si>
  <si>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</si>
  <si>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</si>
  <si>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</si>
  <si>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</si>
  <si>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</si>
  <si>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</si>
  <si>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</si>
  <si>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</si>
  <si>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</si>
  <si>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</si>
  <si>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</si>
  <si>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</si>
  <si>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</si>
  <si>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</si>
  <si>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</si>
  <si>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</si>
  <si>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</si>
  <si>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</si>
  <si>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</si>
  <si>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</si>
  <si>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</si>
  <si>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</si>
  <si>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</si>
  <si>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</si>
  <si>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</si>
  <si>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</si>
  <si>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</si>
  <si>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</si>
  <si>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</si>
  <si>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</si>
  <si>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</si>
  <si>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</si>
  <si>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</si>
  <si>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</si>
  <si>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</si>
  <si>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</si>
  <si>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</si>
  <si>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</si>
  <si>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</si>
  <si>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</si>
  <si>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</si>
  <si>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</si>
  <si>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</si>
  <si>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</si>
  <si>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</si>
  <si>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</si>
  <si>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</si>
  <si>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</si>
  <si>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</si>
  <si>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</si>
  <si>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</si>
  <si>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</si>
  <si>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</si>
  <si>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</si>
  <si>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</si>
  <si>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</si>
  <si>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</si>
  <si>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</si>
  <si>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</si>
  <si>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</si>
  <si>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</si>
  <si>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</si>
  <si>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</si>
  <si>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</si>
  <si>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</si>
  <si>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</si>
  <si>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</si>
  <si>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</si>
  <si>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</si>
  <si>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</si>
  <si>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</si>
  <si>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</si>
  <si>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</si>
  <si>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</si>
  <si>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</si>
  <si>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</si>
  <si>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</si>
  <si>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</si>
  <si>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</si>
  <si>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</si>
  <si>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</si>
  <si>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</si>
  <si>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</si>
  <si>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</si>
  <si>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</si>
  <si>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</si>
  <si>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</si>
  <si>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</si>
  <si>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</si>
  <si>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</si>
  <si>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</si>
  <si>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</si>
  <si>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</si>
  <si>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</si>
  <si>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</si>
  <si>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</si>
  <si>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</si>
  <si>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</si>
  <si>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</si>
  <si>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</si>
  <si>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</si>
  <si>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</si>
  <si>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</si>
  <si>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</si>
  <si>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</si>
  <si>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</si>
  <si>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</si>
  <si>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</si>
  <si>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</si>
  <si>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</si>
  <si>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</si>
  <si>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</si>
  <si>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</si>
  <si>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</si>
  <si>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</si>
  <si>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</si>
  <si>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</si>
  <si>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</si>
  <si>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</si>
  <si>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</si>
  <si>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</si>
  <si>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</si>
  <si>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</si>
  <si>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</si>
  <si>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</si>
  <si>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</si>
  <si>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</si>
  <si>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</si>
  <si>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</si>
  <si>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</si>
  <si>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</si>
  <si>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</si>
  <si>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</si>
  <si>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</si>
  <si>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</si>
  <si>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</si>
  <si>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</si>
  <si>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</si>
  <si>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</si>
  <si>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</si>
  <si>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</si>
  <si>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</si>
  <si>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</si>
  <si>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</si>
  <si>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</si>
  <si>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</si>
  <si>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</si>
  <si>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</si>
  <si>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</si>
  <si>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</si>
  <si>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</si>
  <si>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</si>
  <si>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</si>
  <si>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</si>
  <si>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</si>
  <si>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</si>
  <si>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</si>
  <si>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</si>
  <si>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</si>
  <si>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</si>
  <si>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</si>
  <si>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</si>
  <si>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</si>
  <si>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</si>
  <si>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</si>
  <si>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</si>
  <si>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</si>
  <si>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</si>
  <si>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</si>
  <si>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</si>
  <si>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</si>
  <si>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</si>
  <si>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</si>
  <si>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</si>
  <si>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</si>
  <si>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</si>
  <si>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</si>
  <si>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</si>
  <si>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</si>
  <si>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</si>
  <si>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</si>
  <si>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</si>
  <si>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</si>
  <si>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</si>
  <si>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</si>
  <si>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</si>
  <si>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</si>
  <si>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</si>
  <si>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</si>
  <si>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</si>
  <si>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</si>
  <si>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</si>
  <si>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</si>
  <si>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</si>
  <si>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</si>
  <si>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</si>
  <si>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</si>
  <si>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</si>
  <si>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</si>
  <si>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</si>
  <si>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</si>
  <si>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</si>
  <si>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</si>
  <si>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</si>
  <si>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</si>
  <si>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</si>
  <si>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</si>
  <si>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</si>
  <si>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</si>
  <si>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</si>
  <si>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</si>
  <si>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</si>
  <si>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</si>
  <si>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</si>
  <si>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</si>
  <si>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</si>
  <si>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</si>
  <si>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</si>
  <si>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</si>
  <si>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</si>
  <si>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</si>
  <si>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</si>
  <si>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</si>
  <si>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</si>
  <si>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</si>
  <si>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</si>
  <si>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</si>
  <si>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</si>
  <si>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</si>
  <si>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</si>
  <si>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</si>
  <si>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</si>
  <si>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</si>
  <si>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</si>
  <si>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</si>
  <si>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</si>
  <si>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</si>
  <si>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</si>
  <si>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</si>
  <si>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</si>
  <si>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</si>
  <si>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</si>
  <si>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</si>
  <si>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</si>
  <si>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</si>
  <si>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</si>
  <si>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</si>
  <si>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</si>
  <si>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</si>
  <si>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</si>
  <si>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</si>
  <si>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</si>
  <si>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</si>
  <si>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</si>
  <si>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</si>
  <si>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</si>
  <si>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</si>
  <si>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</si>
  <si>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</si>
  <si>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</si>
  <si>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</si>
  <si>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</si>
  <si>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</si>
  <si>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</si>
  <si>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</si>
  <si>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</si>
  <si>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</si>
  <si>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</si>
  <si>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</si>
  <si>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</si>
  <si>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</si>
  <si>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</si>
  <si>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</si>
  <si>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</si>
  <si>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</si>
  <si>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</si>
  <si>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</si>
  <si>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</si>
  <si>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</si>
  <si>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</si>
  <si>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</si>
  <si>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</si>
  <si>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</si>
  <si>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</si>
  <si>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</si>
  <si>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</si>
  <si>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</si>
  <si>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</si>
  <si>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</si>
  <si>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</si>
  <si>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</si>
  <si>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</si>
  <si>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</si>
  <si>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</si>
  <si>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</si>
  <si>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</si>
  <si>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</si>
  <si>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</si>
  <si>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</si>
  <si>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</si>
  <si>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</si>
  <si>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</si>
  <si>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</si>
  <si>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</si>
  <si>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</si>
  <si>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</si>
  <si>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</si>
  <si>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</si>
  <si>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</si>
  <si>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</si>
  <si>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</si>
  <si>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</si>
  <si>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</si>
  <si>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</si>
  <si>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</si>
  <si>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</si>
  <si>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</si>
  <si>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</si>
  <si>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</si>
  <si>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</si>
  <si>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</si>
  <si>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</si>
  <si>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</si>
  <si>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</si>
  <si>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</si>
  <si>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</si>
  <si>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</si>
  <si>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</si>
  <si>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</si>
  <si>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</si>
  <si>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</si>
  <si>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</si>
  <si>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</si>
  <si>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</si>
  <si>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</si>
  <si>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</si>
  <si>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</si>
  <si>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</si>
  <si>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</si>
  <si>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</si>
  <si>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</si>
  <si>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</si>
  <si>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</si>
  <si>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</si>
  <si>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</si>
  <si>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</si>
  <si>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</si>
  <si>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</si>
  <si>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</si>
  <si>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</si>
  <si>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</si>
  <si>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</si>
  <si>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</si>
  <si>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</si>
  <si>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</si>
  <si>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</si>
  <si>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</si>
  <si>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</si>
  <si>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</si>
  <si>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</si>
  <si>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</si>
  <si>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</si>
  <si>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</si>
  <si>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</si>
  <si>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</si>
  <si>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</si>
  <si>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</si>
  <si>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</si>
  <si>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</si>
  <si>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</si>
  <si>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</si>
  <si>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</si>
  <si>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</si>
  <si>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</si>
  <si>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</si>
  <si>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</si>
  <si>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</si>
  <si>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</si>
  <si>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</si>
  <si>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</si>
  <si>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</si>
  <si>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</si>
  <si>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</si>
  <si>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</si>
  <si>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</si>
  <si>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</si>
  <si>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</si>
  <si>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</si>
  <si>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</si>
  <si>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</si>
  <si>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</si>
  <si>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</si>
  <si>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</si>
  <si>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</si>
  <si>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</si>
  <si>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</si>
  <si>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</si>
  <si>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</si>
  <si>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</si>
  <si>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</si>
  <si>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</si>
  <si>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</si>
  <si>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</si>
  <si>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</si>
  <si>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</si>
  <si>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</si>
  <si>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</si>
  <si>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</si>
  <si>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</si>
  <si>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</si>
  <si>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</si>
  <si>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</si>
  <si>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</si>
  <si>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</si>
  <si>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</si>
  <si>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</si>
  <si>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</si>
  <si>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</si>
  <si>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</si>
  <si>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</si>
  <si>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</si>
  <si>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</si>
  <si>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</si>
  <si>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</si>
  <si>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</si>
  <si>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</si>
  <si>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</si>
  <si>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</si>
  <si>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</si>
  <si>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</si>
  <si>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</si>
  <si>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</si>
  <si>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</si>
  <si>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</si>
  <si>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</si>
  <si>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</si>
  <si>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</si>
  <si>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</si>
  <si>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</si>
  <si>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</si>
  <si>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</si>
  <si>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</si>
  <si>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</si>
  <si>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</si>
  <si>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</si>
  <si>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</si>
  <si>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</si>
  <si>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</si>
  <si>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</si>
  <si>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</si>
  <si>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</si>
  <si>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</si>
  <si>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</si>
  <si>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</si>
  <si>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</si>
  <si>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</si>
  <si>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</si>
  <si>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</si>
  <si>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</si>
  <si>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</si>
  <si>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</si>
  <si>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</si>
  <si>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</si>
  <si>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</si>
  <si>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</si>
  <si>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</si>
  <si>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</si>
  <si>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</si>
  <si>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</si>
  <si>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</si>
  <si>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</si>
  <si>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</si>
  <si>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</si>
  <si>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</si>
  <si>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</si>
  <si>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</si>
  <si>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</si>
  <si>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</si>
  <si>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</si>
  <si>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</si>
  <si>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</si>
  <si>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</si>
  <si>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</si>
  <si>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</si>
  <si>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</si>
  <si>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</si>
  <si>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</si>
  <si>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</si>
  <si>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</si>
  <si>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</si>
  <si>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</si>
  <si>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</si>
  <si>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</si>
  <si>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</si>
  <si>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</si>
  <si>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</si>
  <si>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</si>
  <si>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</si>
  <si>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</si>
  <si>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</si>
  <si>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</si>
  <si>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</si>
  <si>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</si>
  <si>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</si>
  <si>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</si>
  <si>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</si>
  <si>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</si>
  <si>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</si>
  <si>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</si>
  <si>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</si>
  <si>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</si>
  <si>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</si>
  <si>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</si>
  <si>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</si>
  <si>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</si>
  <si>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</si>
  <si>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</si>
  <si>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</si>
  <si>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</si>
  <si>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</si>
  <si>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</si>
  <si>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</si>
  <si>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</si>
  <si>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</si>
  <si>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</si>
  <si>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</si>
  <si>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</si>
  <si>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</si>
  <si>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</si>
  <si>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</si>
  <si>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</si>
  <si>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</si>
  <si>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</si>
  <si>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</si>
  <si>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</si>
  <si>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</si>
  <si>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</si>
  <si>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</si>
  <si>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</si>
  <si>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</si>
  <si>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</si>
  <si>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</si>
  <si>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</si>
  <si>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</si>
  <si>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</si>
  <si>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</si>
  <si>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</si>
  <si>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</si>
  <si>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</si>
  <si>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</si>
  <si>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</si>
  <si>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</si>
  <si>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</si>
  <si>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</si>
  <si>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</si>
  <si>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</si>
  <si>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</si>
  <si>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</si>
  <si>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</si>
  <si>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</si>
  <si>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</si>
  <si>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</si>
  <si>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</si>
  <si>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</si>
  <si>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</si>
  <si>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</si>
  <si>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</si>
  <si>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</si>
  <si>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</si>
  <si>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</si>
  <si>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</si>
  <si>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</si>
  <si>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</si>
  <si>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</si>
  <si>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</si>
  <si>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</si>
  <si>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</si>
  <si>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</si>
  <si>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</si>
  <si>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</si>
  <si>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</si>
  <si>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</si>
  <si>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</si>
  <si>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</si>
  <si>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</si>
  <si>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</si>
  <si>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</si>
  <si>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</si>
  <si>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</si>
  <si>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</si>
  <si>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</si>
  <si>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</si>
  <si>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</si>
  <si>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</si>
  <si>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</si>
  <si>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</si>
  <si>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</si>
  <si>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</si>
  <si>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</si>
  <si>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</si>
  <si>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</si>
  <si>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</si>
  <si>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</si>
  <si>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</si>
  <si>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</si>
  <si>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</si>
  <si>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</si>
  <si>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</si>
  <si>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</si>
  <si>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</si>
  <si>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</si>
  <si>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</si>
  <si>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</si>
  <si>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</si>
  <si>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</si>
  <si>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</si>
  <si>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</si>
  <si>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</si>
  <si>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</si>
  <si>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</si>
  <si>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</si>
  <si>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</si>
  <si>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</si>
  <si>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</si>
  <si>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</si>
  <si>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</si>
  <si>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</si>
  <si>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</si>
  <si>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</si>
  <si>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</si>
  <si>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</si>
  <si>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</si>
  <si>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</si>
  <si>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</si>
  <si>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</si>
  <si>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</si>
  <si>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</si>
  <si>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</si>
  <si>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</si>
  <si>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</si>
  <si>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</si>
  <si>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</si>
  <si>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</si>
  <si>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</si>
  <si>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</si>
  <si>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</si>
  <si>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</si>
  <si>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</si>
  <si>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</si>
  <si>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</si>
  <si>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</si>
  <si>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</si>
  <si>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</si>
  <si>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</si>
  <si>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</si>
  <si>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</si>
  <si>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</si>
  <si>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</si>
  <si>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</si>
  <si>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</si>
  <si>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</si>
  <si>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</si>
  <si>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</si>
  <si>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</si>
  <si>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</si>
  <si>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</si>
  <si>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</si>
  <si>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</si>
  <si>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</si>
  <si>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</si>
  <si>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</si>
  <si>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</si>
  <si>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</si>
  <si>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</si>
  <si>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</si>
  <si>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</si>
  <si>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</si>
  <si>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</si>
  <si>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</si>
  <si>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</si>
  <si>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</si>
  <si>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</si>
  <si>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</si>
  <si>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</si>
  <si>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</si>
  <si>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</si>
  <si>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</si>
  <si>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</si>
  <si>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</si>
  <si>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</si>
  <si>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</si>
  <si>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</si>
  <si>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</si>
  <si>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</si>
  <si>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</si>
  <si>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</si>
  <si>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</si>
  <si>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</si>
  <si>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</si>
  <si>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</si>
  <si>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</si>
  <si>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</si>
  <si>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</si>
  <si>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</si>
  <si>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</si>
  <si>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</si>
  <si>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</si>
  <si>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</si>
  <si>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</si>
  <si>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</si>
  <si>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</si>
  <si>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</si>
  <si>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</si>
  <si>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</si>
  <si>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</si>
  <si>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</si>
  <si>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</si>
  <si>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</si>
  <si>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</si>
  <si>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</si>
  <si>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</si>
  <si>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</si>
  <si>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</si>
  <si>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</si>
  <si>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</si>
  <si>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</si>
  <si>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</si>
  <si>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</si>
  <si>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</si>
  <si>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</si>
  <si>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</si>
  <si>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</si>
  <si>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</si>
  <si>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</si>
  <si>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</si>
  <si>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</si>
  <si>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</si>
  <si>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</si>
  <si>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</si>
  <si>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</si>
  <si>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</si>
  <si>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</si>
  <si>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</si>
  <si>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</si>
  <si>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</si>
  <si>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</si>
  <si>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</si>
  <si>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</si>
  <si>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</si>
  <si>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</si>
  <si>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</si>
  <si>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</si>
  <si>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</si>
  <si>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</si>
  <si>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</si>
  <si>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</si>
  <si>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</si>
  <si>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</si>
  <si>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</si>
  <si>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</si>
  <si>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</si>
  <si>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</si>
  <si>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</si>
  <si>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</si>
  <si>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</si>
  <si>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</si>
  <si>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</si>
  <si>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</si>
  <si>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</si>
  <si>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</si>
  <si>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</si>
  <si>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</si>
  <si>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</si>
  <si>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</si>
  <si>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</si>
  <si>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</si>
  <si>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</si>
  <si>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</si>
  <si>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</si>
  <si>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</si>
  <si>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</si>
  <si>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</si>
  <si>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</si>
  <si>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</si>
  <si>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</si>
  <si>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</si>
  <si>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</si>
  <si>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</si>
  <si>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</si>
  <si>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</si>
  <si>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</si>
  <si>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</si>
  <si>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</si>
  <si>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</si>
  <si>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</si>
  <si>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</si>
  <si>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</si>
  <si>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</si>
  <si>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</si>
  <si>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</si>
  <si>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</si>
  <si>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</si>
  <si>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</si>
  <si>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</si>
  <si>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</si>
  <si>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</si>
  <si>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</si>
  <si>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</si>
  <si>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</si>
  <si>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</si>
  <si>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</si>
  <si>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</si>
  <si>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</si>
  <si>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</si>
  <si>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</si>
  <si>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</si>
  <si>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</si>
  <si>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</si>
  <si>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</si>
  <si>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</si>
  <si>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</si>
  <si>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</si>
  <si>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</si>
  <si>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</si>
  <si>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</si>
  <si>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</si>
  <si>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</si>
  <si>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</si>
  <si>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</si>
  <si>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</si>
  <si>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</si>
  <si>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</si>
  <si>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</si>
  <si>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</si>
  <si>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</si>
  <si>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</si>
  <si>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</si>
  <si>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</si>
  <si>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</si>
  <si>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</si>
  <si>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</si>
  <si>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</si>
  <si>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</si>
  <si>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</si>
  <si>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</si>
  <si>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</si>
  <si>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</si>
  <si>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</si>
  <si>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</si>
  <si>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</si>
  <si>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</si>
  <si>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</si>
  <si>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</si>
  <si>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</si>
  <si>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</si>
  <si>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</si>
  <si>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</si>
  <si>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</si>
  <si>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</si>
  <si>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</si>
  <si>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</si>
  <si>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</si>
  <si>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</si>
  <si>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</si>
  <si>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</si>
  <si>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</si>
  <si>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</si>
  <si>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</si>
  <si>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</si>
  <si>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</si>
  <si>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</si>
  <si>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</si>
  <si>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</si>
  <si>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</si>
  <si>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</si>
  <si>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</si>
  <si>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</si>
  <si>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</si>
  <si>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</si>
  <si>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</si>
  <si>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</si>
  <si>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</si>
  <si>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</si>
  <si>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</si>
  <si>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</si>
  <si>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</si>
  <si>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</si>
  <si>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</si>
  <si>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</si>
  <si>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</si>
  <si>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</si>
  <si>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</si>
  <si>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</si>
  <si>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</si>
  <si>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</si>
  <si>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</si>
  <si>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</si>
  <si>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</si>
  <si>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</si>
  <si>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</si>
  <si>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</si>
  <si>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</si>
  <si>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</si>
  <si>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</si>
  <si>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</si>
  <si>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</si>
  <si>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</si>
  <si>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</si>
  <si>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</si>
  <si>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</si>
  <si>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</si>
  <si>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</si>
  <si>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</si>
  <si>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</si>
  <si>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</si>
  <si>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</si>
  <si>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</si>
  <si>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</si>
  <si>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</si>
  <si>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</si>
  <si>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</si>
  <si>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</si>
  <si>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</si>
  <si>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</si>
  <si>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</si>
  <si>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</si>
  <si>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</si>
  <si>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</si>
  <si>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</si>
  <si>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</si>
  <si>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</si>
  <si>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</si>
  <si>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</si>
  <si>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</si>
  <si>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</si>
  <si>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</si>
  <si>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</si>
  <si>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</si>
  <si>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</si>
  <si>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</si>
  <si>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</si>
  <si>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</si>
  <si>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</si>
  <si>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</si>
  <si>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</si>
  <si>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</si>
  <si>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</si>
  <si>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</si>
  <si>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</si>
  <si>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</si>
  <si>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</si>
  <si>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</si>
  <si>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</si>
  <si>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</si>
  <si>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</si>
  <si>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</si>
  <si>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</si>
  <si>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</si>
  <si>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</si>
  <si>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</si>
  <si>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</si>
  <si>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</si>
  <si>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</si>
  <si>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</si>
  <si>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</si>
  <si>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</si>
  <si>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</si>
  <si>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</si>
  <si>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</si>
  <si>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</si>
  <si>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</si>
  <si>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</si>
  <si>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</si>
  <si>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</si>
  <si>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</si>
  <si>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</si>
  <si>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</si>
  <si>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</si>
  <si>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</si>
  <si>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</si>
  <si>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</si>
  <si>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</si>
  <si>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</si>
  <si>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</si>
  <si>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</si>
  <si>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</si>
  <si>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</si>
  <si>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</si>
  <si>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</si>
  <si>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</si>
  <si>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</si>
  <si>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</si>
  <si>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</si>
  <si>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</si>
  <si>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</si>
  <si>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</si>
  <si>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</si>
  <si>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</si>
  <si>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</si>
  <si>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</si>
  <si>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</si>
  <si>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</si>
  <si>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</si>
  <si>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</si>
  <si>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</si>
  <si>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</si>
  <si>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</si>
  <si>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</si>
  <si>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</si>
  <si>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</si>
  <si>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</si>
  <si>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</si>
  <si>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</si>
  <si>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</si>
  <si>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</si>
  <si>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</si>
  <si>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</si>
  <si>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</si>
  <si>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</si>
  <si>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</si>
  <si>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</si>
  <si>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</si>
  <si>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</si>
  <si>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</si>
  <si>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</si>
  <si>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</si>
  <si>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</si>
  <si>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</si>
  <si>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</si>
  <si>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</si>
  <si>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</si>
  <si>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</si>
  <si>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</si>
  <si>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</si>
  <si>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</si>
  <si>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</si>
  <si>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</si>
  <si>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</si>
  <si>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</si>
  <si>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</si>
  <si>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</si>
  <si>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</si>
  <si>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</si>
  <si>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</si>
  <si>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</si>
  <si>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</si>
  <si>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</si>
  <si>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</si>
  <si>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</si>
  <si>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</si>
  <si>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</si>
  <si>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</si>
  <si>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</si>
  <si>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</si>
  <si>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</si>
  <si>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</si>
  <si>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</si>
  <si>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</si>
  <si>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</si>
  <si>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</si>
  <si>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</si>
  <si>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</si>
  <si>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</si>
  <si>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</si>
  <si>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</si>
  <si>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</si>
  <si>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</si>
  <si>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</si>
  <si>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</si>
  <si>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</si>
  <si>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</si>
  <si>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</si>
  <si>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</si>
  <si>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</si>
  <si>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</si>
  <si>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</si>
  <si>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</si>
  <si>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</si>
  <si>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</si>
  <si>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</si>
  <si>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</si>
  <si>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</si>
  <si>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</si>
  <si>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</si>
  <si>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</si>
  <si>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</si>
  <si>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</si>
  <si>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</si>
  <si>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</si>
  <si>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</si>
  <si>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</si>
  <si>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</si>
  <si>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</si>
  <si>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</si>
  <si>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</si>
  <si>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</si>
  <si>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</si>
  <si>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</si>
  <si>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</si>
  <si>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</si>
  <si>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</si>
  <si>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</si>
  <si>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</si>
  <si>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</si>
  <si>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</si>
  <si>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</si>
  <si>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</si>
  <si>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</si>
  <si>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</si>
  <si>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</si>
  <si>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</si>
  <si>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</si>
  <si>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</si>
  <si>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</si>
  <si>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</si>
  <si>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</si>
  <si>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</si>
  <si>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</si>
  <si>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</si>
  <si>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</si>
  <si>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</si>
  <si>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</si>
  <si>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</si>
  <si>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</si>
  <si>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</si>
  <si>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</si>
  <si>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</si>
  <si>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</si>
  <si>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</si>
  <si>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</si>
  <si>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</si>
  <si>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</si>
  <si>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</si>
  <si>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</si>
  <si>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</si>
  <si>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</si>
  <si>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</si>
  <si>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</si>
  <si>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</si>
  <si>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</si>
  <si>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</si>
  <si>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</si>
  <si>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</si>
  <si>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</si>
  <si>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</si>
  <si>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</si>
  <si>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</si>
  <si>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</si>
  <si>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</si>
  <si>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</si>
  <si>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</si>
  <si>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</si>
  <si>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</si>
  <si>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</si>
  <si>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</si>
  <si>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</si>
  <si>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</si>
  <si>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</si>
  <si>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</si>
  <si>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</si>
  <si>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</si>
  <si>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</si>
  <si>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</si>
  <si>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</si>
  <si>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</si>
  <si>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</si>
  <si>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</si>
  <si>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</si>
  <si>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</si>
  <si>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</si>
  <si>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</si>
  <si>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</si>
  <si>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</si>
  <si>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</si>
  <si>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</si>
  <si>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</si>
  <si>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</si>
  <si>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</si>
  <si>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</si>
  <si>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</si>
  <si>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</si>
  <si>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</si>
  <si>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</si>
  <si>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</si>
  <si>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</si>
  <si>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</si>
  <si>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</si>
  <si>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</si>
  <si>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</si>
  <si>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</si>
  <si>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</si>
  <si>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</si>
  <si>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</si>
  <si>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</si>
  <si>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</si>
  <si>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</si>
  <si>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</si>
  <si>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</si>
  <si>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</si>
  <si>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</si>
  <si>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</si>
  <si>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</si>
  <si>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</si>
  <si>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</si>
  <si>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</si>
  <si>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</si>
  <si>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</si>
  <si>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</si>
  <si>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</si>
  <si>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</si>
  <si>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</si>
  <si>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</si>
  <si>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</si>
  <si>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</si>
  <si>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</si>
  <si>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</si>
  <si>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</si>
  <si>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</si>
  <si>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</si>
  <si>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</si>
  <si>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</si>
  <si>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</si>
  <si>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</si>
  <si>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</si>
  <si>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</si>
  <si>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</si>
  <si>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</si>
  <si>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</si>
  <si>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</si>
  <si>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</si>
  <si>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</si>
  <si>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</si>
  <si>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</si>
  <si>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</si>
  <si>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</si>
  <si>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</si>
  <si>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</si>
  <si>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</si>
  <si>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</si>
  <si>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</si>
  <si>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</si>
  <si>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</si>
  <si>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</si>
  <si>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</si>
  <si>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</si>
  <si>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</si>
  <si>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</si>
  <si>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</si>
  <si>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</si>
  <si>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</si>
  <si>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</si>
  <si>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</si>
  <si>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</si>
  <si>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</si>
  <si>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</si>
  <si>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</si>
  <si>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</si>
  <si>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</si>
  <si>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</si>
  <si>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</si>
  <si>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</si>
  <si>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</si>
  <si>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</si>
  <si>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</si>
  <si>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</si>
  <si>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</si>
  <si>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</si>
  <si>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</si>
  <si>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</si>
  <si>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</si>
  <si>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</si>
  <si>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</si>
  <si>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</si>
  <si>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</si>
  <si>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</si>
  <si>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</si>
  <si>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</si>
  <si>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</si>
  <si>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</si>
  <si>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</si>
  <si>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</si>
  <si>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</si>
  <si>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</si>
  <si>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</si>
  <si>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</si>
  <si>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</si>
  <si>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</si>
  <si>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</si>
  <si>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</si>
  <si>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</si>
  <si>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</si>
  <si>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</si>
  <si>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</si>
  <si>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</si>
  <si>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</si>
  <si>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</si>
  <si>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</si>
  <si>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</si>
  <si>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</si>
  <si>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</si>
  <si>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</si>
  <si>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</si>
  <si>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</si>
  <si>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</si>
  <si>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</si>
  <si>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</si>
  <si>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</si>
  <si>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</si>
  <si>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</si>
  <si>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</si>
  <si>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</si>
  <si>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</si>
  <si>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</si>
  <si>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</si>
  <si>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</si>
  <si>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</si>
  <si>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</si>
  <si>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</si>
  <si>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</si>
  <si>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</si>
  <si>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</si>
  <si>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</si>
  <si>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</si>
  <si>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</si>
  <si>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</si>
  <si>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</si>
  <si>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</si>
  <si>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</si>
  <si>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</si>
  <si>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</si>
  <si>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</si>
  <si>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</si>
  <si>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</si>
  <si>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</si>
  <si>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</si>
  <si>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</si>
  <si>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</si>
  <si>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</si>
  <si>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</si>
  <si>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</si>
  <si>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</si>
  <si>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</si>
  <si>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</si>
  <si>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</si>
  <si>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</si>
  <si>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</si>
  <si>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</si>
  <si>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</si>
  <si>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</si>
  <si>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</si>
  <si>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</si>
  <si>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</si>
  <si>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</si>
  <si>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</si>
  <si>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</si>
  <si>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</si>
  <si>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</si>
  <si>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</si>
  <si>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</si>
  <si>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</si>
  <si>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</si>
  <si>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</si>
  <si>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</si>
  <si>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</si>
  <si>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</si>
  <si>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</si>
  <si>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</si>
  <si>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</si>
  <si>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</si>
  <si>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</si>
  <si>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</si>
  <si>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</si>
  <si>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</si>
  <si>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</si>
  <si>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</si>
  <si>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</si>
  <si>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</si>
  <si>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</si>
  <si>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</si>
  <si>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</si>
  <si>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</si>
  <si>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</si>
  <si>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</si>
  <si>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</si>
  <si>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</si>
  <si>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</si>
  <si>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</si>
  <si>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</si>
  <si>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</si>
  <si>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</si>
  <si>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</si>
  <si>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</si>
  <si>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</si>
  <si>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</si>
  <si>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</si>
  <si>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</si>
  <si>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</si>
  <si>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</si>
  <si>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</si>
  <si>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</si>
  <si>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</si>
  <si>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</si>
  <si>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</si>
  <si>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</si>
  <si>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</si>
  <si>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</si>
  <si>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</si>
  <si>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</si>
  <si>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</si>
  <si>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</si>
  <si>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</si>
  <si>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</si>
  <si>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</si>
  <si>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</si>
  <si>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</si>
  <si>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</si>
  <si>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</si>
  <si>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</si>
  <si>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</si>
  <si>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</si>
  <si>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</si>
  <si>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</si>
  <si>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</si>
  <si>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</si>
  <si>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</si>
  <si>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</si>
  <si>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</si>
  <si>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</si>
  <si>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</si>
  <si>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</si>
  <si>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</si>
  <si>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</si>
  <si>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</si>
  <si>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</si>
  <si>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</si>
  <si>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</si>
  <si>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</si>
  <si>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</si>
  <si>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</si>
  <si>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</si>
  <si>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</si>
  <si>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</si>
  <si>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</si>
  <si>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</si>
  <si>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</si>
  <si>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</si>
  <si>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</si>
  <si>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</si>
  <si>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</si>
  <si>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</si>
  <si>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</si>
  <si>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</si>
  <si>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</si>
  <si>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</si>
  <si>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</si>
  <si>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</si>
  <si>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</si>
  <si>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</si>
  <si>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</si>
  <si>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</si>
  <si>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</si>
  <si>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</si>
  <si>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</si>
  <si>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</si>
  <si>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</si>
  <si>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</si>
  <si>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</si>
  <si>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</si>
  <si>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</si>
  <si>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</si>
  <si>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</si>
  <si>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</si>
  <si>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</si>
  <si>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</si>
  <si>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</si>
  <si>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</si>
  <si>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</si>
  <si>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</si>
  <si>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</si>
  <si>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</si>
  <si>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</si>
  <si>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</si>
  <si>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</si>
  <si>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</si>
  <si>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</si>
  <si>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</si>
  <si>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</si>
  <si>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</si>
  <si>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</si>
  <si>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</si>
  <si>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</si>
  <si>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</si>
  <si>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</si>
  <si>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</si>
  <si>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</si>
  <si>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</si>
  <si>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</si>
  <si>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</si>
  <si>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</si>
  <si>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</si>
  <si>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</si>
  <si>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</si>
  <si>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</si>
  <si>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</si>
  <si>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</si>
  <si>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</si>
  <si>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</si>
  <si>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</si>
  <si>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</si>
  <si>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</si>
  <si>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</si>
  <si>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</si>
  <si>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</si>
  <si>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</si>
  <si>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</si>
  <si>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</si>
  <si>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</si>
  <si>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</si>
  <si>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</si>
  <si>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</si>
  <si>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</si>
  <si>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</si>
  <si>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</si>
  <si>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</si>
  <si>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</si>
  <si>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</si>
  <si>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</si>
  <si>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</si>
  <si>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</si>
  <si>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</si>
  <si>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</si>
  <si>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</si>
  <si>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</si>
  <si>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</si>
  <si>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</si>
  <si>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</si>
  <si>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</si>
  <si>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</si>
  <si>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</si>
  <si>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</si>
  <si>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</si>
  <si>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</si>
  <si>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</si>
  <si>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</si>
  <si>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</si>
  <si>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</si>
  <si>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</si>
  <si>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</si>
  <si>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</si>
  <si>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</si>
  <si>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</si>
  <si>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</si>
  <si>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</si>
  <si>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</si>
  <si>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</si>
  <si>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</si>
  <si>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</si>
  <si>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</si>
  <si>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</si>
  <si>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</si>
  <si>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</si>
  <si>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</si>
  <si>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</si>
  <si>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</si>
  <si>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</si>
  <si>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</si>
  <si>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</si>
  <si>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</si>
  <si>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</si>
  <si>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</si>
  <si>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</si>
  <si>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</si>
  <si>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</si>
  <si>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</si>
  <si>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</si>
  <si>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</si>
  <si>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</si>
  <si>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</si>
  <si>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</si>
  <si>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</si>
  <si>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</si>
  <si>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</si>
  <si>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</si>
  <si>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</si>
  <si>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</si>
  <si>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</si>
  <si>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</si>
  <si>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</si>
  <si>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</si>
  <si>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</si>
  <si>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</si>
  <si>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</si>
  <si>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</si>
  <si>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</si>
  <si>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</si>
  <si>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</si>
  <si>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</si>
  <si>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</si>
  <si>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</si>
  <si>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</si>
  <si>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</si>
  <si>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</si>
  <si>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</si>
  <si>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</si>
  <si>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</si>
  <si>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</si>
  <si>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</si>
  <si>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</si>
  <si>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</si>
  <si>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</si>
  <si>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</si>
  <si>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</si>
  <si>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</si>
  <si>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</si>
  <si>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</si>
  <si>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</si>
  <si>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</si>
  <si>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</si>
  <si>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</si>
  <si>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</si>
  <si>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</si>
  <si>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</si>
  <si>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</si>
  <si>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</si>
  <si>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</si>
  <si>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</si>
  <si>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</si>
  <si>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</si>
  <si>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</si>
  <si>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</si>
  <si>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</si>
  <si>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</si>
  <si>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</si>
  <si>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</si>
  <si>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</si>
  <si>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</si>
  <si>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</si>
  <si>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</si>
  <si>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</si>
  <si>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</si>
  <si>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</si>
  <si>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</si>
  <si>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</si>
  <si>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</si>
  <si>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</si>
  <si>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</si>
  <si>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</si>
  <si>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</si>
  <si>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</si>
  <si>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</si>
  <si>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</si>
  <si>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</si>
  <si>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</si>
  <si>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</si>
  <si>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</si>
  <si>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</si>
  <si>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</si>
  <si>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</si>
  <si>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</si>
  <si>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</si>
  <si>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</si>
  <si>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</si>
  <si>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</si>
  <si>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</si>
  <si>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</si>
  <si>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</si>
  <si>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</si>
  <si>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</si>
  <si>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</si>
  <si>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</si>
  <si>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</si>
  <si>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</si>
  <si>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</si>
  <si>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</si>
  <si>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</si>
  <si>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</si>
  <si>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</si>
  <si>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</si>
  <si>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</si>
  <si>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</si>
  <si>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</si>
  <si>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</si>
  <si>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</si>
  <si>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</si>
  <si>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</si>
  <si>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</si>
  <si>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</si>
  <si>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</si>
  <si>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</si>
  <si>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</si>
  <si>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</si>
  <si>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</si>
  <si>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</si>
  <si>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</si>
  <si>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</si>
  <si>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</si>
  <si>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</si>
  <si>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</si>
  <si>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</si>
  <si>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</si>
  <si>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</si>
  <si>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</si>
  <si>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</si>
  <si>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</si>
  <si>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</si>
  <si>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</si>
  <si>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</si>
  <si>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</si>
  <si>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</si>
  <si>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</si>
  <si>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</si>
  <si>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</si>
  <si>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</si>
  <si>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</si>
  <si>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</si>
  <si>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</si>
  <si>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</si>
  <si>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</si>
  <si>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</si>
  <si>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</si>
  <si>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</si>
  <si>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</si>
  <si>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</si>
  <si>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</si>
  <si>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</si>
  <si>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</si>
  <si>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</si>
  <si>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</si>
  <si>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</si>
  <si>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</si>
  <si>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</si>
  <si>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</si>
  <si>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</si>
  <si>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</si>
  <si>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</si>
  <si>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</si>
  <si>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</si>
  <si>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</si>
  <si>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</si>
  <si>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</si>
  <si>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</si>
  <si>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</si>
  <si>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</si>
  <si>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</si>
  <si>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</si>
  <si>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</si>
  <si>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</si>
  <si>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</si>
  <si>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</si>
  <si>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</si>
  <si>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</si>
  <si>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</si>
  <si>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</si>
  <si>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</si>
  <si>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</si>
  <si>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</si>
  <si>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</si>
  <si>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</si>
  <si>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</si>
  <si>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</si>
  <si>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</si>
  <si>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</si>
  <si>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</si>
  <si>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</si>
  <si>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</si>
  <si>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</si>
  <si>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</si>
  <si>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</si>
  <si>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</si>
  <si>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</si>
  <si>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</si>
  <si>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</si>
  <si>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</si>
  <si>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</si>
  <si>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</si>
  <si>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</si>
  <si>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</si>
  <si>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</si>
  <si>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</si>
  <si>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</si>
  <si>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</si>
  <si>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</si>
  <si>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</si>
  <si>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</si>
  <si>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</si>
  <si>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</si>
  <si>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</si>
  <si>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</si>
  <si>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</si>
  <si>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</si>
  <si>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</si>
  <si>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</si>
  <si>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</si>
  <si>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</si>
  <si>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</si>
  <si>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</si>
  <si>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</si>
  <si>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</si>
  <si>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</si>
  <si>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</si>
  <si>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</si>
  <si>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</si>
  <si>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</si>
  <si>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</si>
  <si>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</si>
  <si>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</si>
  <si>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</si>
  <si>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</si>
  <si>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</si>
  <si>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</si>
  <si>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</si>
  <si>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</si>
  <si>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</si>
  <si>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</si>
  <si>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</si>
  <si>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</si>
  <si>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</si>
  <si>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</si>
  <si>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</si>
  <si>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</si>
  <si>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</si>
  <si>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</si>
  <si>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</si>
  <si>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</si>
  <si>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</si>
  <si>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</si>
  <si>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</si>
  <si>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</si>
  <si>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</si>
  <si>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</si>
  <si>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</si>
  <si>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</si>
  <si>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</si>
  <si>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</si>
  <si>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</si>
  <si>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</si>
  <si>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</si>
  <si>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</si>
  <si>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</si>
  <si>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</si>
  <si>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</si>
  <si>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</si>
  <si>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</si>
  <si>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</si>
  <si>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</si>
  <si>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</si>
  <si>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</si>
  <si>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</si>
  <si>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</si>
  <si>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</si>
  <si>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</si>
  <si>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</si>
  <si>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</si>
  <si>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</si>
  <si>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</si>
  <si>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</si>
  <si>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</si>
  <si>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</si>
  <si>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</si>
  <si>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</si>
  <si>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</si>
  <si>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</si>
  <si>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</si>
  <si>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</si>
  <si>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</si>
  <si>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</si>
  <si>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</si>
  <si>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</si>
  <si>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</si>
  <si>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</si>
  <si>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</si>
  <si>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</si>
  <si>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</si>
  <si>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</si>
  <si>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</si>
  <si>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</si>
  <si>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</si>
  <si>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</si>
  <si>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</si>
  <si>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</si>
  <si>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</si>
  <si>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</si>
  <si>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</si>
  <si>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</si>
  <si>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</si>
  <si>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</si>
  <si>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</si>
  <si>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</si>
  <si>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</si>
  <si>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</si>
  <si>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</si>
  <si>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</si>
  <si>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</si>
  <si>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</si>
  <si>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</si>
  <si>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</si>
  <si>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</si>
  <si>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</si>
  <si>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</si>
  <si>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</si>
  <si>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</si>
  <si>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</si>
  <si>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</si>
  <si>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</si>
  <si>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</si>
  <si>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</si>
  <si>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</si>
  <si>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</si>
  <si>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</si>
  <si>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</si>
  <si>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</si>
  <si>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</si>
  <si>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</si>
  <si>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</si>
  <si>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</si>
  <si>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</si>
  <si>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</si>
  <si>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</si>
  <si>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</si>
  <si>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</si>
  <si>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</si>
  <si>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</si>
  <si>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</si>
  <si>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</si>
  <si>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</si>
  <si>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</si>
  <si>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</si>
  <si>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</si>
  <si>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</si>
  <si>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</si>
  <si>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</si>
  <si>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</si>
  <si>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</si>
  <si>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</si>
  <si>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</si>
  <si>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</si>
  <si>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</si>
  <si>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</si>
  <si>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</si>
  <si>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</si>
  <si>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</si>
  <si>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</si>
  <si>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</si>
  <si>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</si>
  <si>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</si>
  <si>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</si>
  <si>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</si>
  <si>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</si>
  <si>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</si>
  <si>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</si>
  <si>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</si>
  <si>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</si>
  <si>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</si>
  <si>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</si>
  <si>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</si>
  <si>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</si>
  <si>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</si>
  <si>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</si>
  <si>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</si>
  <si>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</si>
  <si>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</si>
  <si>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</si>
  <si>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</si>
  <si>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</si>
  <si>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</si>
  <si>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</si>
  <si>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</si>
  <si>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</si>
  <si>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</si>
  <si>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</si>
  <si>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</si>
  <si>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</si>
  <si>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</si>
  <si>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</si>
  <si>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</si>
  <si>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</si>
  <si>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</si>
  <si>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</si>
  <si>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</si>
  <si>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</si>
  <si>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</si>
  <si>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</si>
  <si>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</si>
  <si>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</si>
  <si>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</si>
  <si>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</si>
  <si>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</si>
  <si>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</si>
  <si>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</si>
  <si>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</si>
  <si>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</si>
  <si>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</si>
  <si>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</si>
  <si>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</si>
  <si>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</si>
  <si>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</si>
  <si>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</si>
  <si>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</si>
  <si>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</si>
  <si>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</si>
  <si>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</si>
  <si>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</si>
  <si>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</si>
  <si>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</si>
  <si>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</si>
  <si>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</si>
  <si>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</si>
  <si>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</si>
  <si>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</si>
  <si>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</si>
  <si>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</si>
  <si>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</si>
  <si>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</si>
  <si>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</si>
  <si>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</si>
  <si>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</si>
  <si>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</si>
  <si>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</si>
  <si>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</si>
  <si>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</si>
  <si>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</si>
  <si>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</si>
  <si>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</si>
  <si>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</si>
  <si>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</si>
  <si>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</si>
  <si>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</si>
  <si>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</si>
  <si>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</si>
  <si>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</si>
  <si>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</si>
  <si>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</si>
  <si>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</si>
  <si>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</si>
  <si>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</si>
  <si>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</si>
  <si>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</si>
  <si>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</si>
  <si>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</si>
  <si>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</si>
  <si>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</si>
  <si>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</si>
  <si>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</si>
  <si>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</si>
  <si>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</si>
  <si>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</si>
  <si>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</si>
  <si>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</si>
  <si>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</si>
  <si>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</si>
  <si>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</si>
  <si>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</si>
  <si>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</si>
  <si>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</si>
  <si>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</si>
  <si>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</si>
  <si>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</si>
  <si>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</si>
  <si>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</si>
  <si>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</si>
  <si>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</si>
  <si>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</si>
  <si>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</si>
  <si>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</si>
  <si>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</si>
  <si>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</si>
  <si>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</si>
  <si>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</si>
  <si>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</si>
  <si>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</si>
  <si>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</si>
  <si>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</si>
  <si>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</si>
  <si>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</si>
  <si>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</si>
  <si>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</si>
  <si>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</si>
  <si>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</si>
  <si>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</si>
  <si>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</si>
  <si>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</si>
  <si>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</si>
  <si>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</si>
  <si>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</si>
  <si>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</si>
  <si>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</si>
  <si>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</si>
  <si>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</si>
  <si>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</si>
  <si>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</si>
  <si>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</si>
  <si>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</si>
  <si>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</si>
  <si>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</si>
  <si>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</si>
  <si>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</si>
  <si>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</si>
  <si>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</si>
  <si>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</si>
  <si>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</si>
  <si>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</si>
  <si>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</si>
  <si>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</si>
  <si>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</si>
  <si>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</si>
  <si>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</si>
  <si>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</si>
  <si>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</si>
  <si>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</si>
  <si>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</si>
  <si>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</si>
  <si>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</si>
  <si>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</si>
  <si>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</si>
  <si>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</si>
  <si>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</si>
  <si>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</si>
  <si>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</si>
  <si>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</si>
  <si>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</si>
  <si>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</si>
  <si>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</si>
  <si>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</si>
  <si>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</si>
  <si>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</si>
  <si>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</si>
  <si>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</si>
  <si>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</si>
  <si>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</si>
  <si>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</si>
  <si>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</si>
  <si>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</si>
  <si>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</si>
  <si>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</si>
  <si>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</si>
  <si>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</si>
  <si>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</si>
  <si>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</si>
  <si>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</si>
  <si>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</si>
  <si>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</si>
  <si>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</si>
  <si>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</si>
  <si>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</si>
  <si>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</si>
  <si>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</si>
  <si>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</si>
  <si>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</si>
  <si>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</si>
  <si>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</si>
  <si>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</si>
  <si>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</si>
  <si>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</si>
  <si>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</si>
  <si>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</si>
  <si>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</si>
  <si>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</si>
  <si>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</si>
  <si>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</si>
  <si>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</si>
  <si>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</si>
  <si>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</si>
  <si>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</si>
  <si>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</si>
  <si>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</si>
  <si>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</si>
  <si>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</si>
  <si>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</si>
  <si>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</si>
  <si>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</si>
  <si>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</si>
  <si>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</si>
  <si>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</si>
  <si>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</si>
  <si>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</si>
  <si>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</si>
  <si>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</si>
  <si>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</si>
  <si>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</si>
  <si>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</si>
  <si>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</si>
  <si>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</si>
  <si>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</si>
  <si>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</si>
  <si>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</si>
  <si>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</si>
  <si>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</si>
  <si>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</si>
  <si>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</si>
  <si>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</si>
  <si>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</si>
  <si>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</si>
  <si>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</si>
  <si>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</si>
  <si>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</si>
  <si>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</si>
  <si>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</si>
  <si>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</si>
  <si>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</si>
  <si>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</si>
  <si>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</si>
  <si>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</si>
  <si>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</si>
  <si>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</si>
  <si>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</si>
  <si>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</si>
  <si>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</si>
  <si>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</si>
  <si>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</si>
  <si>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</si>
  <si>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</si>
  <si>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</si>
  <si>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</si>
  <si>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</si>
  <si>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</si>
  <si>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</si>
  <si>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</si>
  <si>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</si>
  <si>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</si>
  <si>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</si>
  <si>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</si>
  <si>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</si>
  <si>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</si>
  <si>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</si>
  <si>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</si>
  <si>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</si>
  <si>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</si>
  <si>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</si>
  <si>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</si>
  <si>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</si>
  <si>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</si>
  <si>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</si>
  <si>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</si>
  <si>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</si>
  <si>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</si>
  <si>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</si>
  <si>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</si>
  <si>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</si>
  <si>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</si>
  <si>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</si>
  <si>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</si>
  <si>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</si>
  <si>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</si>
  <si>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</si>
  <si>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</si>
  <si>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</si>
  <si>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</si>
  <si>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</si>
  <si>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</si>
  <si>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</si>
  <si>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</si>
  <si>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</si>
  <si>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</si>
  <si>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</si>
  <si>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</si>
  <si>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</si>
  <si>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</si>
  <si>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</si>
  <si>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</si>
  <si>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</si>
  <si>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</si>
  <si>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</si>
  <si>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</si>
  <si>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</si>
  <si>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</si>
  <si>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</si>
  <si>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</si>
  <si>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</si>
  <si>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</si>
  <si>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</si>
  <si>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</si>
  <si>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</si>
  <si>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</si>
  <si>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</si>
  <si>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</si>
  <si>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</si>
  <si>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</si>
  <si>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</si>
  <si>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</si>
  <si>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</si>
  <si>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</si>
  <si>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</si>
  <si>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</si>
  <si>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</si>
  <si>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</si>
  <si>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</si>
  <si>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</si>
  <si>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</si>
  <si>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</si>
  <si>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</si>
  <si>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</si>
  <si>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</si>
  <si>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</si>
  <si>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</si>
  <si>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</si>
  <si>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</si>
  <si>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</si>
  <si>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</si>
  <si>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</si>
  <si>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</si>
  <si>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</si>
  <si>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</si>
  <si>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</si>
  <si>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</si>
  <si>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</si>
  <si>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</si>
  <si>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</si>
  <si>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</si>
  <si>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</si>
  <si>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</si>
  <si>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</si>
  <si>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</si>
  <si>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</si>
  <si>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</si>
  <si>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</si>
  <si>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</si>
  <si>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</si>
  <si>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</si>
  <si>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</si>
  <si>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</si>
  <si>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</si>
  <si>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</si>
  <si>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</si>
  <si>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</si>
  <si>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</si>
  <si>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</si>
  <si>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</si>
  <si>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</si>
  <si>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</si>
  <si>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</si>
  <si>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</si>
  <si>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</si>
  <si>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</si>
  <si>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</si>
  <si>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</si>
  <si>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</si>
  <si>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</si>
  <si>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</si>
  <si>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</si>
  <si>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</si>
  <si>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</si>
  <si>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</si>
  <si>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</si>
  <si>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</si>
  <si>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</si>
  <si>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</si>
  <si>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</si>
  <si>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</si>
  <si>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</si>
  <si>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</si>
  <si>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</si>
  <si>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</si>
  <si>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</si>
  <si>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</si>
  <si>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</si>
  <si>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</si>
  <si>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</si>
  <si>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</si>
  <si>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</si>
  <si>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</si>
  <si>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</si>
  <si>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</si>
  <si>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</si>
  <si>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</si>
  <si>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</si>
  <si>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</si>
  <si>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</si>
  <si>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</si>
  <si>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</si>
  <si>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</si>
  <si>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</si>
  <si>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</si>
  <si>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</si>
  <si>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</si>
  <si>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</si>
  <si>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</si>
  <si>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</si>
  <si>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</si>
  <si>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</si>
  <si>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</si>
  <si>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</si>
  <si>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</si>
  <si>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</si>
  <si>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</si>
  <si>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</si>
  <si>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</si>
  <si>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</si>
  <si>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</si>
  <si>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</si>
  <si>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</si>
  <si>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</si>
  <si>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</si>
  <si>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</si>
  <si>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</si>
  <si>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</si>
  <si>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</si>
  <si>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</si>
  <si>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</si>
  <si>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</si>
  <si>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</si>
  <si>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</si>
  <si>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</si>
  <si>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</si>
  <si>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</si>
  <si>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</si>
  <si>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</si>
  <si>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</si>
  <si>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</si>
  <si>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</si>
  <si>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</si>
  <si>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</si>
  <si>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</si>
  <si>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</si>
  <si>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</si>
  <si>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</si>
  <si>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</si>
  <si>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</si>
  <si>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</si>
  <si>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</si>
  <si>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</si>
  <si>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</si>
  <si>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</si>
  <si>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</si>
  <si>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</si>
  <si>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</si>
  <si>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</si>
  <si>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</si>
  <si>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</si>
  <si>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</si>
  <si>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</si>
  <si>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</si>
  <si>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</si>
  <si>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</si>
  <si>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</si>
  <si>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</si>
  <si>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</si>
  <si>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</si>
  <si>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</si>
  <si>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</si>
  <si>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</si>
  <si>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</si>
  <si>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</si>
  <si>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</si>
  <si>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</si>
  <si>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</si>
  <si>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</si>
  <si>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</si>
  <si>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</si>
  <si>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</si>
  <si>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</si>
  <si>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</si>
  <si>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</si>
  <si>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</si>
  <si>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</si>
  <si>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</si>
  <si>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</si>
  <si>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</si>
  <si>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</si>
  <si>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</si>
  <si>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</si>
  <si>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</si>
  <si>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</si>
  <si>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</si>
  <si>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</si>
  <si>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</si>
  <si>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</si>
  <si>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</si>
  <si>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</si>
  <si>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</si>
  <si>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</si>
  <si>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</si>
  <si>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</si>
  <si>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</si>
  <si>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</si>
  <si>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</si>
  <si>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</si>
  <si>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</si>
  <si>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</si>
  <si>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</si>
  <si>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</si>
  <si>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</si>
  <si>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</si>
  <si>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</si>
  <si>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</si>
  <si>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</si>
  <si>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</si>
  <si>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</si>
  <si>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</si>
  <si>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</si>
  <si>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</si>
  <si>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</si>
  <si>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</si>
  <si>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</si>
  <si>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</si>
  <si>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</si>
  <si>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</si>
  <si>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</si>
  <si>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</si>
  <si>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</si>
  <si>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</si>
  <si>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</si>
  <si>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</si>
  <si>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</si>
  <si>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</si>
  <si>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</si>
  <si>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</si>
  <si>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</si>
  <si>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</si>
  <si>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</si>
  <si>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</si>
  <si>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</si>
  <si>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</si>
  <si>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</si>
  <si>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</si>
  <si>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</si>
  <si>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</si>
  <si>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</si>
  <si>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</si>
  <si>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</si>
  <si>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</si>
  <si>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</si>
  <si>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</si>
  <si>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</si>
  <si>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</si>
  <si>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</si>
  <si>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</si>
  <si>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</si>
  <si>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</si>
  <si>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</si>
  <si>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</si>
  <si>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</si>
  <si>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</si>
  <si>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</si>
  <si>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</si>
  <si>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</si>
  <si>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</si>
  <si>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</si>
  <si>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</si>
  <si>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</si>
  <si>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</si>
  <si>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</si>
  <si>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</si>
  <si>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</si>
  <si>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</si>
  <si>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</si>
  <si>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</si>
  <si>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</si>
  <si>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</si>
  <si>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</si>
  <si>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</si>
  <si>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</si>
  <si>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</si>
  <si>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</si>
  <si>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</si>
  <si>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</si>
  <si>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</si>
  <si>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</si>
  <si>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</si>
  <si>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</si>
  <si>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</si>
  <si>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</si>
  <si>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</si>
  <si>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</si>
  <si>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</si>
  <si>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</si>
  <si>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</si>
  <si>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</si>
  <si>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</si>
  <si>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</si>
  <si>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</si>
  <si>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</si>
  <si>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</si>
  <si>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</si>
  <si>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</si>
  <si>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</si>
  <si>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</si>
  <si>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</si>
  <si>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</si>
  <si>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</si>
  <si>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</si>
  <si>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</si>
  <si>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</si>
  <si>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</si>
  <si>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</si>
  <si>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</si>
  <si>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</si>
  <si>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</si>
  <si>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</si>
  <si>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</si>
  <si>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</si>
  <si>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</si>
  <si>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</si>
  <si>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</si>
  <si>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</si>
  <si>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</si>
  <si>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</si>
  <si>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</si>
  <si>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</si>
  <si>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</si>
  <si>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</si>
  <si>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</si>
  <si>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</si>
  <si>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</si>
  <si>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</si>
  <si>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</si>
  <si>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</si>
  <si>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</si>
  <si>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</si>
  <si>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</si>
  <si>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</si>
  <si>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</si>
  <si>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</si>
  <si>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</si>
  <si>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</si>
  <si>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</si>
  <si>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</si>
  <si>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</si>
  <si>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</si>
  <si>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</si>
  <si>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</si>
  <si>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</si>
  <si>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</si>
  <si>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</si>
  <si>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</si>
  <si>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</si>
  <si>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</si>
  <si>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</si>
  <si>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</si>
  <si>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</si>
  <si>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</si>
  <si>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</si>
  <si>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</si>
  <si>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</si>
  <si>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</si>
  <si>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</si>
  <si>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</si>
  <si>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</si>
  <si>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</si>
  <si>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</si>
  <si>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</si>
  <si>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</si>
  <si>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</si>
  <si>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</si>
  <si>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</si>
  <si>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</si>
  <si>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</si>
  <si>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</si>
  <si>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</si>
  <si>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</si>
  <si>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</si>
  <si>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</si>
  <si>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</si>
  <si>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</si>
  <si>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</si>
  <si>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</si>
  <si>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</si>
  <si>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</si>
  <si>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</si>
  <si>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</si>
  <si>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</si>
  <si>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</si>
  <si>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</si>
  <si>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</si>
  <si>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</si>
  <si>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</si>
  <si>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</si>
  <si>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</si>
  <si>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</si>
  <si>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</si>
  <si>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</si>
  <si>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</si>
  <si>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</si>
  <si>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</si>
  <si>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</si>
  <si>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</si>
  <si>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</si>
  <si>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</si>
  <si>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</si>
  <si>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</si>
  <si>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</si>
  <si>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</si>
  <si>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</si>
  <si>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</si>
  <si>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</si>
  <si>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</si>
  <si>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</si>
  <si>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</si>
  <si>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</si>
  <si>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</si>
  <si>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</si>
  <si>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</si>
  <si>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</si>
  <si>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</si>
  <si>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</si>
  <si>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</si>
  <si>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</si>
  <si>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</si>
  <si>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</si>
  <si>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</si>
  <si>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</si>
  <si>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</si>
  <si>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</si>
  <si>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</si>
  <si>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</si>
  <si>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</si>
  <si>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</si>
  <si>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</si>
  <si>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</si>
  <si>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</si>
  <si>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</si>
  <si>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</si>
  <si>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</si>
  <si>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</si>
  <si>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</si>
  <si>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</si>
  <si>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</si>
  <si>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</si>
  <si>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</si>
  <si>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</si>
  <si>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</si>
  <si>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</si>
  <si>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</si>
  <si>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</si>
  <si>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</si>
  <si>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</si>
  <si>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</si>
  <si>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</si>
  <si>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</si>
  <si>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</si>
  <si>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</si>
  <si>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</si>
  <si>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</si>
  <si>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</si>
  <si>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</si>
  <si>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</si>
  <si>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</si>
  <si>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</si>
  <si>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</si>
  <si>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</si>
  <si>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</si>
  <si>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</si>
  <si>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</si>
  <si>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</si>
  <si>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</si>
  <si>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</si>
  <si>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</si>
  <si>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</si>
  <si>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</si>
  <si>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</si>
  <si>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</si>
  <si>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</si>
  <si>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</si>
  <si>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</si>
  <si>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</si>
  <si>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</si>
  <si>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</si>
  <si>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</si>
  <si>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</si>
  <si>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</si>
  <si>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</si>
  <si>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</si>
  <si>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</si>
  <si>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</si>
  <si>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</si>
  <si>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</si>
  <si>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</si>
  <si>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</si>
  <si>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</si>
  <si>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</si>
  <si>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</si>
  <si>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</si>
  <si>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</si>
  <si>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</si>
  <si>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</si>
  <si>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</si>
  <si>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</si>
  <si>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</si>
  <si>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</si>
  <si>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</si>
  <si>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</si>
  <si>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</si>
  <si>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</si>
  <si>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</si>
  <si>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</si>
  <si>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</si>
  <si>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</si>
  <si>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</si>
  <si>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</si>
  <si>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</si>
  <si>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</si>
  <si>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</si>
  <si>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</si>
  <si>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</si>
  <si>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</si>
  <si>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</si>
  <si>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</si>
  <si>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</si>
  <si>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</si>
  <si>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</si>
  <si>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</si>
  <si>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</si>
  <si>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</si>
  <si>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</si>
  <si>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</si>
  <si>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</si>
  <si>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</si>
  <si>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</si>
  <si>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</si>
  <si>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</si>
  <si>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</si>
  <si>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</si>
  <si>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</si>
  <si>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</si>
  <si>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</si>
  <si>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</si>
  <si>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</si>
  <si>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</si>
  <si>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</si>
  <si>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</si>
  <si>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</si>
  <si>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</si>
  <si>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</si>
  <si>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</si>
  <si>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</si>
  <si>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</si>
  <si>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</si>
  <si>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</si>
  <si>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</si>
  <si>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</si>
  <si>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</si>
  <si>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</si>
  <si>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</si>
  <si>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</si>
  <si>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</si>
  <si>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</si>
  <si>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</si>
  <si>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</si>
  <si>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</si>
  <si>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</si>
  <si>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</si>
  <si>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</si>
  <si>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</si>
  <si>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</si>
  <si>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</si>
  <si>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</si>
  <si>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</si>
  <si>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</si>
  <si>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</si>
  <si>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</si>
  <si>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</si>
  <si>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</si>
  <si>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</si>
  <si>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</si>
  <si>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</si>
  <si>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</si>
  <si>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</si>
  <si>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</si>
  <si>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</si>
  <si>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</si>
  <si>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</si>
  <si>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</si>
  <si>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</si>
  <si>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</si>
  <si>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</si>
  <si>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</si>
  <si>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</si>
  <si>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</si>
  <si>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</si>
  <si>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</si>
  <si>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</si>
  <si>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</si>
  <si>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</si>
  <si>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</si>
  <si>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</si>
  <si>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</si>
  <si>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</si>
  <si>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</si>
  <si>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</si>
  <si>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</si>
  <si>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</si>
  <si>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</si>
  <si>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</si>
  <si>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</si>
  <si>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</si>
  <si>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</si>
  <si>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</si>
  <si>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</si>
  <si>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</si>
  <si>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</si>
  <si>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</si>
  <si>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</si>
  <si>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</si>
  <si>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</si>
  <si>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</si>
  <si>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</si>
  <si>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</si>
  <si>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</si>
  <si>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</si>
  <si>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</si>
  <si>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</si>
  <si>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</si>
  <si>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</si>
  <si>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</si>
  <si>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</si>
  <si>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</si>
  <si>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</si>
  <si>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</si>
  <si>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</si>
  <si>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</si>
  <si>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</si>
  <si>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</si>
  <si>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</si>
  <si>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</si>
  <si>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</si>
  <si>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</si>
  <si>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</si>
  <si>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</si>
  <si>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</si>
  <si>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</si>
  <si>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</si>
  <si>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</si>
  <si>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</si>
  <si>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</si>
  <si>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</si>
  <si>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</si>
  <si>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</si>
  <si>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</si>
  <si>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</si>
  <si>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</si>
  <si>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</si>
  <si>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</si>
  <si>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</si>
  <si>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</si>
  <si>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</si>
  <si>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</si>
  <si>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</si>
  <si>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</si>
  <si>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</si>
  <si>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</si>
  <si>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</si>
  <si>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</si>
  <si>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</si>
  <si>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</si>
  <si>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</si>
  <si>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</si>
  <si>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</si>
  <si>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</si>
  <si>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</si>
  <si>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</si>
  <si>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</si>
  <si>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</si>
  <si>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</si>
  <si>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</si>
  <si>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</si>
  <si>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</si>
  <si>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</si>
  <si>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</si>
  <si>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</si>
  <si>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</si>
  <si>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</si>
  <si>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</si>
  <si>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</si>
  <si>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</si>
  <si>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</si>
  <si>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</si>
  <si>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</si>
  <si>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</si>
  <si>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</si>
  <si>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</si>
  <si>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</si>
  <si>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</si>
  <si>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</si>
  <si>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</si>
  <si>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</si>
  <si>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</si>
  <si>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</si>
  <si>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</si>
  <si>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</si>
  <si>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</si>
  <si>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</si>
  <si>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</si>
  <si>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</si>
  <si>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</si>
  <si>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</si>
  <si>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</si>
  <si>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</si>
  <si>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</si>
  <si>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</si>
  <si>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</si>
  <si>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</si>
  <si>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</si>
  <si>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</si>
  <si>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</si>
  <si>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</si>
  <si>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</si>
  <si>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</si>
  <si>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</si>
  <si>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</si>
  <si>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</si>
  <si>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</si>
  <si>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</si>
  <si>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</si>
  <si>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</si>
  <si>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</si>
  <si>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</si>
  <si>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</si>
  <si>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</si>
  <si>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</si>
  <si>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</si>
  <si>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</si>
  <si>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</si>
  <si>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</si>
  <si>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</si>
  <si>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</si>
  <si>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</si>
  <si>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</si>
  <si>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</si>
  <si>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</si>
  <si>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</si>
  <si>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</si>
  <si>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</si>
  <si>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</si>
  <si>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</si>
  <si>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</si>
  <si>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</si>
  <si>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</si>
  <si>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</si>
  <si>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</si>
  <si>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</si>
  <si>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</si>
  <si>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</si>
  <si>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</si>
  <si>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</si>
  <si>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</si>
  <si>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</si>
  <si>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</si>
  <si>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</si>
  <si>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</si>
  <si>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</si>
  <si>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</si>
  <si>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</si>
  <si>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</si>
  <si>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</si>
  <si>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</si>
  <si>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</si>
  <si>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</si>
  <si>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</si>
  <si>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</si>
  <si>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</si>
  <si>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</si>
  <si>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</si>
  <si>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</si>
  <si>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</si>
  <si>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</si>
  <si>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</si>
  <si>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</si>
  <si>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</si>
  <si>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</si>
  <si>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</si>
  <si>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</si>
  <si>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</si>
  <si>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</si>
  <si>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</si>
  <si>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</si>
  <si>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</si>
  <si>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</si>
  <si>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</si>
  <si>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</si>
  <si>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</si>
  <si>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</si>
  <si>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</si>
  <si>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</si>
  <si>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</si>
  <si>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</si>
  <si>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</si>
  <si>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</si>
  <si>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</si>
  <si>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</si>
  <si>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</si>
  <si>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</si>
  <si>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</si>
  <si>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</si>
  <si>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</si>
  <si>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</si>
  <si>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</si>
  <si>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</si>
  <si>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</si>
  <si>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</si>
  <si>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</si>
  <si>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</si>
  <si>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</si>
  <si>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</si>
  <si>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</si>
  <si>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</si>
  <si>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</si>
  <si>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</si>
  <si>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</si>
  <si>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</si>
  <si>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</si>
  <si>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</si>
  <si>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</si>
  <si>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</si>
  <si>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</si>
  <si>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</si>
  <si>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</si>
  <si>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</si>
  <si>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</si>
  <si>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</si>
  <si>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</si>
  <si>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</si>
  <si>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</si>
  <si>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</si>
  <si>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</si>
  <si>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</si>
  <si>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</si>
  <si>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</si>
  <si>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</si>
  <si>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</si>
  <si>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</si>
  <si>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</si>
  <si>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</si>
  <si>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</si>
  <si>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</si>
  <si>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</si>
  <si>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</si>
  <si>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</si>
  <si>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</si>
  <si>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</si>
  <si>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</si>
  <si>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</si>
  <si>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</si>
  <si>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</si>
  <si>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</si>
  <si>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</si>
  <si>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</si>
  <si>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</si>
  <si>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</si>
  <si>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</si>
  <si>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</si>
  <si>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</si>
  <si>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</si>
  <si>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</si>
  <si>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</si>
  <si>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</si>
  <si>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</si>
  <si>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</si>
  <si>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</si>
  <si>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</si>
  <si>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</si>
  <si>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</si>
  <si>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</si>
  <si>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</si>
  <si>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</si>
  <si>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</si>
  <si>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</si>
  <si>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</si>
  <si>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</si>
  <si>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</si>
  <si>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</si>
  <si>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</si>
  <si>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</si>
  <si>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</si>
  <si>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</si>
  <si>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</si>
  <si>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</si>
  <si>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</si>
  <si>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</si>
  <si>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</si>
  <si>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</si>
  <si>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</si>
  <si>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</si>
  <si>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</si>
  <si>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</si>
  <si>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</si>
  <si>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</si>
  <si>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</si>
  <si>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</si>
  <si>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</si>
  <si>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</si>
  <si>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</si>
  <si>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</si>
  <si>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</si>
  <si>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</si>
  <si>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</si>
  <si>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</si>
  <si>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</si>
  <si>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</si>
  <si>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</si>
  <si>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</si>
  <si>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</si>
  <si>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</si>
  <si>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</si>
  <si>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</si>
  <si>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</si>
  <si>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</si>
  <si>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</si>
  <si>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</si>
  <si>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</si>
  <si>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</si>
  <si>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</si>
  <si>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</si>
  <si>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</si>
  <si>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</si>
  <si>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</si>
  <si>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</si>
  <si>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</si>
  <si>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</si>
  <si>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</si>
  <si>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</si>
  <si>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</si>
  <si>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</si>
  <si>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</si>
  <si>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</si>
  <si>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</si>
  <si>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</si>
  <si>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</si>
  <si>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</si>
  <si>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</si>
  <si>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</si>
  <si>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</si>
  <si>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</si>
  <si>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</si>
  <si>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</si>
  <si>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</si>
  <si>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</si>
  <si>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</si>
  <si>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</si>
  <si>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</si>
  <si>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</si>
  <si>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</si>
  <si>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</si>
  <si>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</si>
  <si>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</si>
  <si>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</si>
  <si>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</si>
  <si>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</si>
  <si>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</si>
  <si>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</si>
  <si>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</si>
  <si>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</si>
  <si>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</si>
  <si>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</si>
  <si>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</si>
  <si>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</si>
  <si>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</si>
  <si>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</si>
  <si>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</si>
  <si>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</si>
  <si>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</si>
  <si>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</si>
  <si>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</si>
  <si>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</si>
  <si>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</si>
  <si>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</si>
  <si>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</si>
  <si>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</si>
  <si>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</si>
  <si>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</si>
  <si>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</si>
  <si>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</si>
  <si>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</si>
  <si>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</si>
  <si>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</si>
  <si>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</si>
  <si>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</si>
  <si>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</si>
  <si>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</si>
  <si>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</si>
  <si>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</si>
  <si>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</si>
  <si>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</si>
  <si>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</si>
  <si>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</si>
  <si>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</si>
  <si>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</si>
  <si>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</si>
  <si>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</si>
  <si>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</si>
  <si>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</si>
  <si>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</si>
  <si>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</si>
  <si>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</si>
  <si>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</si>
  <si>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</si>
  <si>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</si>
  <si>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</si>
  <si>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</si>
  <si>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</si>
  <si>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</si>
  <si>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</si>
  <si>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</si>
  <si>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</si>
  <si>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</si>
  <si>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</si>
  <si>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</si>
  <si>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</si>
  <si>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</si>
  <si>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</si>
  <si>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</si>
  <si>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</si>
  <si>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</si>
  <si>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</si>
  <si>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</si>
  <si>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</si>
  <si>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</si>
  <si>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</si>
  <si>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</si>
  <si>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</si>
  <si>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</si>
  <si>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</si>
  <si>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</si>
  <si>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</si>
  <si>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</si>
  <si>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</si>
  <si>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</si>
  <si>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</si>
  <si>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</si>
  <si>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</si>
  <si>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</si>
  <si>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</si>
  <si>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</si>
  <si>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</si>
  <si>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</si>
  <si>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</si>
  <si>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</si>
  <si>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</si>
  <si>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</si>
  <si>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</si>
  <si>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</si>
  <si>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</si>
  <si>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</si>
  <si>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</si>
  <si>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</si>
  <si>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</si>
  <si>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</si>
  <si>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</si>
  <si>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</si>
  <si>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</si>
  <si>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</si>
  <si>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</si>
  <si>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</si>
  <si>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</si>
  <si>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</si>
  <si>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</si>
  <si>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</si>
  <si>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</si>
  <si>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</si>
  <si>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</si>
  <si>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</si>
  <si>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</si>
  <si>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</si>
  <si>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</si>
  <si>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</si>
  <si>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</si>
  <si>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</si>
  <si>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</si>
  <si>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</si>
  <si>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</si>
  <si>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</si>
  <si>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</si>
  <si>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</si>
  <si>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</si>
  <si>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</si>
  <si>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</si>
  <si>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</si>
  <si>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</si>
  <si>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</si>
  <si>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</si>
  <si>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</si>
  <si>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</si>
  <si>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</si>
  <si>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</si>
  <si>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</si>
  <si>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</si>
  <si>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</si>
  <si>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</si>
  <si>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</si>
  <si>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</si>
  <si>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</si>
  <si>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</si>
  <si>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</si>
  <si>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</si>
  <si>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</si>
  <si>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</si>
  <si>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</si>
  <si>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</si>
  <si>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</si>
  <si>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</si>
  <si>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</si>
  <si>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</si>
  <si>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</si>
  <si>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</si>
  <si>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</si>
  <si>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</si>
  <si>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</si>
  <si>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</si>
  <si>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</si>
  <si>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</si>
  <si>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</si>
  <si>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</si>
  <si>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</si>
  <si>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</si>
  <si>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</si>
  <si>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</si>
  <si>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</si>
  <si>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</si>
  <si>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</si>
  <si>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</si>
  <si>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</si>
  <si>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</si>
  <si>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</si>
  <si>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</si>
  <si>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</si>
  <si>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</si>
  <si>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</si>
  <si>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</si>
  <si>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</si>
  <si>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</si>
  <si>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</si>
  <si>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</si>
  <si>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</si>
  <si>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</si>
  <si>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</si>
  <si>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</si>
  <si>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</si>
  <si>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</si>
  <si>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</si>
  <si>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</si>
  <si>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</si>
  <si>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</si>
  <si>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</si>
  <si>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</si>
  <si>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</si>
  <si>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</si>
  <si>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</si>
  <si>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</si>
  <si>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</si>
  <si>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</si>
  <si>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</si>
  <si>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</si>
  <si>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</si>
  <si>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</si>
  <si>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</si>
  <si>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</si>
  <si>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</si>
  <si>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</si>
  <si>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</si>
  <si>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</si>
  <si>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</si>
  <si>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</si>
  <si>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</si>
  <si>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</si>
  <si>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</si>
  <si>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</si>
  <si>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</si>
  <si>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</si>
  <si>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</si>
  <si>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</si>
  <si>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</si>
  <si>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</si>
  <si>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</si>
  <si>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</si>
  <si>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</si>
  <si>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</si>
  <si>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</si>
  <si>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</si>
  <si>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</si>
  <si>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</si>
  <si>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</si>
  <si>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</si>
  <si>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</si>
  <si>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</si>
  <si>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</si>
  <si>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</si>
  <si>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</si>
  <si>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</si>
  <si>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</si>
  <si>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</si>
  <si>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</si>
  <si>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</si>
  <si>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</si>
  <si>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</si>
  <si>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</si>
  <si>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</si>
  <si>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</si>
  <si>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</si>
  <si>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</si>
  <si>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</si>
  <si>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</si>
  <si>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</si>
  <si>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</si>
  <si>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</si>
  <si>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</si>
  <si>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</si>
  <si>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</si>
  <si>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</si>
  <si>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</si>
  <si>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</si>
  <si>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</si>
  <si>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</si>
  <si>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</si>
  <si>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</si>
  <si>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</si>
  <si>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</si>
  <si>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</si>
  <si>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</si>
  <si>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</si>
  <si>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</si>
  <si>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</si>
  <si>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</si>
  <si>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</si>
  <si>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</si>
  <si>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</si>
  <si>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</si>
  <si>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</si>
  <si>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</si>
  <si>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</si>
  <si>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</si>
  <si>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</si>
  <si>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</si>
  <si>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</si>
  <si>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</si>
  <si>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</si>
  <si>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</si>
  <si>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</si>
  <si>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</si>
  <si>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</si>
  <si>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</si>
  <si>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</si>
  <si>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</si>
  <si>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</si>
  <si>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</si>
  <si>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</si>
  <si>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</si>
  <si>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</si>
  <si>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</si>
  <si>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</si>
  <si>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</si>
  <si>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</si>
  <si>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</si>
  <si>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</si>
  <si>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</si>
  <si>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</si>
  <si>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</si>
  <si>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</si>
  <si>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</si>
  <si>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</si>
  <si>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</si>
  <si>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</si>
  <si>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</si>
  <si>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</si>
  <si>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</si>
  <si>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</si>
  <si>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</si>
  <si>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</si>
  <si>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</si>
  <si>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</si>
  <si>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</si>
  <si>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</si>
  <si>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</si>
  <si>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</si>
  <si>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</si>
  <si>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</si>
  <si>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</si>
  <si>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</si>
  <si>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</si>
  <si>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</si>
  <si>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</si>
  <si>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</si>
  <si>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</si>
  <si>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</si>
  <si>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</si>
  <si>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</si>
  <si>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</si>
  <si>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</si>
  <si>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</si>
  <si>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</si>
  <si>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</si>
  <si>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</si>
  <si>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</si>
  <si>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</si>
  <si>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</si>
  <si>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</si>
  <si>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</si>
  <si>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</si>
  <si>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</si>
  <si>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</si>
  <si>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</si>
  <si>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</si>
  <si>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</si>
  <si>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</si>
  <si>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</si>
  <si>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</si>
  <si>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</si>
  <si>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</si>
  <si>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</si>
  <si>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</si>
  <si>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</si>
  <si>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</si>
  <si>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</si>
  <si>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</si>
  <si>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</si>
  <si>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</si>
  <si>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</si>
  <si>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</si>
  <si>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</si>
  <si>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</si>
  <si>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</si>
  <si>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</si>
  <si>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</si>
  <si>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</si>
  <si>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</si>
  <si>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</si>
  <si>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</si>
  <si>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</si>
  <si>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</si>
  <si>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</si>
  <si>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</si>
  <si>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</si>
  <si>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</si>
  <si>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</si>
  <si>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</si>
  <si>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</si>
  <si>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</si>
  <si>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</si>
  <si>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</si>
  <si>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</si>
  <si>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</si>
  <si>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</si>
  <si>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</si>
  <si>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</si>
  <si>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</si>
  <si>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</si>
  <si>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</si>
  <si>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</si>
  <si>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</si>
  <si>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</si>
  <si>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</si>
  <si>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</si>
  <si>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</si>
  <si>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</si>
  <si>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</si>
  <si>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</si>
  <si>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</si>
  <si>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</si>
  <si>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</si>
  <si>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</si>
  <si>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</si>
  <si>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</si>
  <si>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</si>
  <si>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</si>
  <si>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</si>
  <si>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</si>
  <si>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</si>
  <si>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</si>
  <si>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</si>
  <si>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</si>
  <si>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</si>
  <si>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</si>
  <si>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</si>
  <si>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</si>
  <si>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</si>
  <si>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</si>
  <si>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</si>
  <si>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</si>
  <si>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</si>
  <si>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</si>
  <si>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</si>
  <si>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</si>
  <si>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</si>
  <si>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</si>
  <si>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</si>
  <si>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</si>
  <si>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</si>
  <si>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</si>
  <si>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</si>
  <si>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</si>
  <si>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</si>
  <si>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</si>
  <si>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</si>
  <si>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</si>
  <si>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</si>
  <si>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</si>
  <si>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</si>
  <si>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</si>
  <si>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</si>
  <si>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</si>
  <si>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</si>
  <si>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</si>
  <si>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</si>
  <si>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</si>
  <si>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</si>
  <si>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</si>
  <si>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</si>
  <si>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</si>
  <si>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</si>
  <si>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</si>
  <si>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</si>
  <si>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</si>
  <si>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</si>
  <si>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</si>
  <si>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</si>
  <si>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</si>
  <si>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</si>
  <si>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</si>
  <si>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</si>
  <si>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</si>
  <si>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</si>
  <si>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</si>
  <si>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</si>
  <si>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</si>
  <si>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</si>
  <si>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</si>
  <si>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</si>
  <si>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</si>
  <si>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</si>
  <si>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</si>
  <si>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</si>
  <si>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</si>
  <si>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</si>
  <si>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</si>
  <si>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</si>
  <si>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</si>
  <si>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</si>
  <si>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</si>
  <si>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</si>
  <si>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</si>
  <si>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</si>
  <si>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</si>
  <si>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</si>
  <si>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</si>
  <si>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</si>
  <si>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</si>
  <si>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</si>
  <si>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</si>
  <si>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</si>
  <si>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</si>
  <si>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</si>
  <si>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</si>
  <si>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</si>
  <si>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</si>
  <si>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</si>
  <si>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</si>
  <si>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</si>
  <si>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</si>
  <si>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</si>
  <si>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</si>
  <si>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</si>
  <si>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</si>
  <si>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</si>
  <si>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</si>
  <si>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</si>
  <si>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</si>
  <si>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</si>
  <si>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</si>
  <si>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</si>
  <si>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</si>
  <si>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</si>
  <si>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</si>
  <si>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</si>
  <si>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</si>
  <si>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</si>
  <si>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</si>
  <si>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</si>
  <si>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</si>
  <si>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</si>
  <si>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</si>
  <si>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</si>
  <si>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</si>
  <si>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</si>
  <si>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</si>
  <si>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</si>
  <si>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</si>
  <si>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</si>
  <si>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</si>
  <si>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</si>
  <si>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</si>
  <si>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</si>
  <si>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</si>
  <si>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</si>
  <si>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</si>
  <si>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</si>
  <si>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</si>
  <si>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</si>
  <si>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</si>
  <si>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</si>
  <si>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</si>
  <si>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</si>
  <si>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</si>
  <si>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</si>
  <si>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</si>
  <si>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</si>
  <si>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</si>
  <si>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</si>
  <si>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</si>
  <si>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</si>
  <si>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</si>
  <si>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</si>
  <si>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</si>
  <si>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</si>
  <si>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</si>
  <si>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</si>
  <si>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</si>
  <si>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</si>
  <si>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</si>
  <si>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</si>
  <si>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</si>
  <si>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</si>
  <si>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</si>
  <si>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</si>
  <si>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</si>
  <si>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</si>
  <si>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</si>
  <si>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</si>
  <si>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</si>
  <si>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</si>
  <si>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</si>
  <si>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</si>
  <si>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</si>
  <si>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</si>
  <si>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</si>
  <si>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</si>
  <si>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</si>
  <si>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</si>
  <si>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</si>
  <si>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</si>
  <si>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</si>
  <si>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</si>
  <si>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</si>
  <si>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</si>
  <si>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</si>
  <si>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</si>
  <si>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</si>
  <si>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</si>
  <si>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</si>
  <si>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</si>
  <si>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</si>
  <si>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</si>
  <si>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</si>
  <si>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</si>
  <si>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</si>
  <si>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</si>
  <si>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</si>
  <si>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</si>
  <si>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</si>
  <si>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</si>
  <si>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</si>
  <si>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</si>
  <si>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</si>
  <si>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</si>
  <si>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</si>
  <si>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</si>
  <si>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</si>
  <si>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</si>
  <si>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</si>
  <si>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</si>
  <si>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</si>
  <si>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</si>
  <si>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</si>
  <si>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</si>
  <si>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</si>
  <si>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</si>
  <si>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</si>
  <si>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</si>
  <si>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</si>
  <si>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</si>
  <si>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</si>
  <si>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</si>
  <si>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</si>
  <si>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</si>
  <si>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</si>
  <si>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</si>
  <si>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</si>
  <si>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</si>
  <si>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</si>
  <si>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</si>
  <si>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</si>
  <si>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</si>
  <si>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</si>
  <si>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</si>
  <si>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</si>
  <si>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</si>
  <si>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</si>
  <si>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</si>
  <si>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</si>
  <si>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</si>
  <si>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</si>
  <si>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</si>
  <si>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</si>
  <si>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</si>
  <si>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</si>
  <si>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</si>
  <si>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</si>
  <si>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</si>
  <si>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</si>
  <si>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</si>
  <si>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</si>
  <si>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</si>
  <si>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</si>
  <si>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</si>
  <si>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</si>
  <si>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</si>
  <si>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</si>
  <si>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</si>
  <si>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</si>
  <si>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</si>
  <si>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</si>
  <si>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</si>
  <si>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</si>
  <si>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</si>
  <si>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</si>
  <si>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</si>
  <si>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</si>
  <si>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</si>
  <si>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</si>
  <si>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</si>
  <si>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</si>
  <si>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</si>
  <si>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</si>
  <si>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</si>
  <si>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</si>
  <si>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</si>
  <si>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</si>
  <si>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</si>
  <si>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</si>
  <si>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</si>
  <si>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</si>
  <si>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</si>
  <si>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</si>
  <si>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</si>
  <si>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</si>
  <si>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</si>
  <si>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</si>
  <si>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</si>
  <si>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</si>
  <si>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</si>
  <si>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</si>
  <si>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</si>
  <si>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</si>
  <si>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</si>
  <si>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</si>
  <si>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</si>
  <si>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</si>
  <si>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</si>
  <si>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</si>
  <si>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</si>
  <si>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</si>
  <si>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</si>
  <si>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</si>
  <si>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</si>
  <si>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</si>
  <si>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</si>
  <si>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</si>
  <si>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</si>
  <si>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</si>
  <si>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</si>
  <si>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</si>
  <si>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</si>
  <si>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</si>
  <si>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</si>
  <si>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</si>
  <si>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</si>
  <si>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</si>
  <si>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</si>
  <si>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</si>
  <si>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</si>
  <si>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</si>
  <si>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</si>
  <si>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</si>
  <si>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</si>
  <si>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</si>
  <si>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</si>
  <si>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</si>
  <si>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</si>
  <si>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</si>
  <si>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</si>
  <si>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</si>
  <si>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</si>
  <si>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</si>
  <si>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</si>
  <si>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</si>
  <si>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</si>
  <si>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</si>
  <si>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</si>
  <si>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</si>
  <si>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</si>
  <si>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</si>
  <si>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</si>
  <si>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</si>
  <si>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</si>
  <si>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</si>
  <si>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</si>
  <si>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</si>
  <si>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</si>
  <si>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</si>
  <si>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</si>
  <si>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</si>
  <si>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</si>
  <si>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</si>
  <si>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</si>
  <si>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</si>
  <si>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</si>
  <si>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</si>
  <si>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</si>
  <si>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</si>
  <si>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</si>
  <si>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</si>
  <si>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</si>
  <si>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</si>
  <si>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</si>
  <si>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</si>
  <si>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</si>
  <si>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</si>
  <si>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</si>
  <si>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</si>
  <si>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</si>
  <si>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</si>
  <si>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</si>
  <si>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</si>
  <si>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</si>
  <si>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</si>
  <si>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</si>
  <si>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</si>
  <si>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</si>
  <si>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</si>
  <si>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</si>
  <si>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</si>
  <si>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</si>
  <si>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</si>
  <si>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</si>
  <si>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</si>
  <si>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</si>
  <si>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</si>
  <si>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</si>
  <si>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</si>
  <si>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</si>
  <si>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</si>
  <si>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</si>
  <si>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</si>
  <si>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</si>
  <si>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</si>
  <si>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</si>
  <si>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</si>
  <si>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</si>
  <si>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</si>
  <si>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</si>
  <si>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</si>
  <si>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</si>
  <si>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</si>
  <si>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</si>
  <si>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</si>
  <si>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</si>
  <si>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</si>
  <si>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</si>
  <si>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</si>
  <si>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</si>
  <si>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</si>
  <si>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</si>
  <si>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</si>
  <si>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</si>
  <si>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</si>
  <si>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</si>
  <si>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</si>
  <si>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</si>
  <si>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</si>
  <si>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</si>
  <si>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</si>
  <si>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</si>
  <si>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</si>
  <si>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</si>
  <si>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</si>
  <si>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</si>
  <si>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</si>
  <si>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</si>
  <si>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</si>
  <si>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</si>
  <si>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</si>
  <si>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</si>
  <si>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</si>
  <si>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</si>
  <si>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</si>
  <si>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</si>
  <si>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</si>
  <si>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</si>
  <si>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</si>
  <si>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</si>
  <si>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</si>
  <si>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</si>
  <si>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</si>
  <si>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</si>
  <si>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</si>
  <si>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</si>
  <si>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</si>
  <si>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</si>
  <si>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</si>
  <si>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</si>
  <si>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</si>
  <si>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</si>
  <si>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</si>
  <si>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</si>
  <si>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</si>
  <si>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</si>
  <si>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</si>
  <si>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</si>
  <si>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</si>
  <si>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</si>
  <si>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</si>
  <si>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</si>
  <si>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</si>
  <si>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</si>
  <si>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</si>
  <si>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</si>
  <si>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</si>
  <si>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</si>
  <si>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</si>
  <si>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</si>
  <si>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</si>
  <si>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</si>
  <si>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</si>
  <si>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</si>
  <si>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</si>
  <si>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</si>
  <si>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</si>
  <si>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</si>
  <si>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</si>
  <si>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</si>
  <si>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</si>
  <si>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</si>
  <si>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</si>
  <si>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</si>
  <si>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</si>
  <si>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</si>
  <si>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</si>
  <si>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</si>
  <si>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</si>
  <si>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</si>
  <si>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</si>
  <si>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</si>
  <si>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</si>
  <si>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</si>
  <si>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</si>
  <si>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</si>
  <si>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</si>
  <si>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</si>
  <si>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</si>
  <si>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</si>
  <si>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</si>
  <si>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</si>
  <si>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</si>
  <si>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</si>
  <si>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</si>
  <si>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</si>
  <si>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</si>
  <si>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</si>
  <si>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</si>
  <si>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</si>
  <si>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</si>
  <si>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</si>
  <si>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</si>
  <si>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</si>
  <si>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</si>
  <si>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</si>
  <si>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</si>
  <si>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</si>
  <si>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</si>
  <si>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</si>
  <si>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</si>
  <si>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</si>
  <si>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</si>
  <si>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</si>
  <si>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</si>
  <si>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</si>
  <si>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</si>
  <si>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</si>
  <si>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</si>
  <si>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</si>
  <si>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</si>
  <si>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</si>
  <si>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</si>
  <si>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</si>
  <si>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</si>
  <si>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</si>
  <si>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</si>
  <si>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</si>
  <si>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</si>
  <si>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</si>
  <si>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</si>
  <si>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</si>
  <si>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</si>
  <si>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</si>
  <si>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</si>
  <si>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</si>
  <si>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</si>
  <si>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</si>
  <si>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</si>
  <si>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</si>
  <si>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</si>
  <si>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</si>
  <si>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</si>
  <si>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</si>
  <si>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</si>
  <si>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</si>
  <si>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</si>
  <si>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</si>
  <si>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</si>
  <si>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</si>
  <si>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</si>
  <si>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</si>
  <si>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</si>
  <si>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</si>
  <si>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</si>
  <si>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</si>
  <si>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</si>
  <si>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</si>
  <si>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</si>
  <si>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</si>
  <si>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</si>
  <si>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</si>
  <si>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</si>
  <si>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</si>
  <si>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</si>
  <si>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</si>
  <si>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</si>
  <si>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</si>
  <si>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</si>
  <si>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</si>
  <si>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</si>
  <si>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</si>
  <si>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</si>
  <si>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</si>
  <si>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</si>
  <si>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</si>
  <si>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</si>
  <si>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</si>
  <si>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</si>
  <si>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</si>
  <si>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</si>
  <si>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</si>
  <si>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</si>
  <si>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</si>
  <si>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</si>
  <si>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</si>
  <si>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</si>
  <si>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</si>
  <si>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</si>
  <si>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</si>
  <si>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</si>
  <si>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</si>
  <si>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</si>
  <si>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</si>
  <si>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</si>
  <si>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</si>
  <si>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</si>
  <si>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</si>
  <si>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</si>
  <si>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</si>
  <si>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</si>
  <si>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</si>
  <si>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</si>
  <si>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</si>
  <si>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</si>
  <si>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</si>
  <si>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</si>
  <si>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</si>
  <si>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</si>
  <si>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</si>
  <si>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</si>
  <si>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</si>
  <si>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</si>
  <si>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</si>
  <si>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</si>
  <si>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</si>
  <si>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</si>
  <si>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</si>
  <si>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</si>
  <si>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</si>
  <si>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</si>
  <si>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</si>
  <si>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</si>
  <si>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</si>
  <si>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</si>
  <si>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</si>
  <si>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</si>
  <si>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</si>
  <si>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</si>
  <si>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</si>
  <si>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</si>
  <si>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</si>
  <si>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</si>
  <si>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</si>
  <si>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</si>
  <si>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</si>
  <si>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</si>
  <si>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</si>
  <si>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</si>
  <si>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</si>
  <si>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</si>
  <si>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</si>
  <si>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</si>
  <si>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</si>
  <si>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</si>
  <si>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</si>
  <si>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</si>
  <si>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</si>
  <si>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</si>
  <si>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</si>
  <si>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</si>
  <si>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</si>
  <si>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</si>
  <si>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</si>
  <si>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</si>
  <si>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</si>
  <si>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</si>
  <si>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</si>
  <si>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</si>
  <si>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</si>
  <si>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</si>
  <si>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</si>
  <si>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</si>
  <si>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</si>
  <si>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</si>
  <si>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</si>
  <si>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</si>
  <si>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</si>
  <si>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</si>
  <si>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</si>
  <si>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</si>
  <si>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</si>
  <si>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</si>
  <si>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</si>
  <si>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</si>
  <si>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</si>
  <si>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</si>
  <si>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</si>
  <si>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</si>
  <si>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</si>
  <si>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</si>
  <si>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</si>
  <si>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</si>
  <si>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</si>
  <si>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</si>
  <si>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</si>
  <si>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</si>
  <si>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</si>
  <si>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</si>
  <si>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</si>
  <si>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</si>
  <si>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</si>
  <si>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</si>
  <si>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</si>
  <si>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</si>
  <si>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</si>
  <si>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</si>
  <si>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</si>
  <si>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</si>
  <si>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</si>
  <si>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</si>
  <si>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</si>
  <si>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</si>
  <si>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</si>
  <si>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</si>
  <si>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</si>
  <si>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</si>
  <si>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</si>
  <si>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</si>
  <si>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</si>
  <si>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</si>
  <si>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</si>
  <si>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</si>
  <si>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</si>
  <si>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</si>
  <si>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</si>
  <si>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</si>
  <si>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</si>
  <si>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</si>
  <si>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</si>
  <si>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</si>
  <si>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</si>
  <si>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</si>
  <si>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</si>
  <si>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</si>
  <si>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</si>
  <si>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</si>
  <si>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</si>
  <si>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</si>
  <si>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</si>
  <si>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</si>
  <si>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</si>
  <si>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</si>
  <si>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</si>
  <si>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</si>
  <si>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</si>
  <si>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</si>
  <si>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</si>
  <si>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</si>
  <si>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</si>
  <si>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</si>
  <si>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</si>
  <si>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</si>
  <si>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</si>
  <si>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</si>
  <si>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</si>
  <si>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</si>
  <si>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</si>
  <si>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</si>
  <si>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</si>
  <si>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</si>
  <si>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</si>
  <si>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</si>
  <si>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</si>
  <si>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</si>
  <si>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</si>
  <si>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</si>
  <si>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</si>
  <si>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</si>
  <si>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</si>
  <si>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</si>
  <si>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</si>
  <si>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</si>
  <si>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</si>
  <si>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</si>
  <si>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</si>
  <si>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</si>
  <si>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</si>
  <si>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</si>
  <si>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</si>
  <si>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</si>
  <si>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</si>
  <si>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</si>
  <si>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</si>
  <si>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</si>
  <si>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</si>
  <si>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</si>
  <si>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</si>
  <si>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</si>
  <si>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</si>
  <si>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</si>
  <si>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</si>
  <si>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</si>
  <si>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</si>
  <si>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</si>
  <si>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</si>
  <si>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</si>
  <si>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</si>
  <si>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</si>
  <si>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</si>
  <si>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</si>
  <si>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</si>
  <si>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</si>
  <si>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</si>
  <si>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</si>
  <si>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</si>
  <si>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</si>
  <si>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</si>
  <si>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</si>
  <si>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</si>
  <si>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</si>
  <si>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</si>
  <si>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</si>
  <si>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</si>
  <si>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</si>
  <si>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</si>
  <si>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</si>
  <si>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</si>
  <si>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</si>
  <si>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</si>
  <si>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</si>
  <si>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</si>
  <si>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</si>
  <si>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</si>
  <si>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</si>
  <si>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</si>
  <si>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</si>
  <si>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</si>
  <si>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</si>
  <si>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</si>
  <si>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</si>
  <si>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</si>
  <si>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</si>
  <si>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</si>
  <si>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</si>
  <si>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</si>
  <si>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</si>
  <si>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</si>
  <si>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</si>
  <si>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</si>
  <si>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</si>
  <si>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</si>
  <si>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</si>
  <si>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</si>
  <si>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</si>
  <si>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</si>
  <si>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</si>
  <si>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</si>
  <si>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</si>
  <si>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</si>
  <si>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</si>
  <si>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</si>
  <si>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</si>
  <si>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</si>
  <si>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</si>
  <si>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</si>
  <si>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</si>
  <si>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</si>
  <si>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</si>
  <si>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</si>
  <si>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</si>
  <si>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</si>
  <si>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</si>
  <si>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</si>
  <si>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</si>
  <si>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</si>
  <si>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</si>
  <si>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</si>
  <si>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</si>
  <si>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</si>
  <si>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</si>
  <si>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</si>
  <si>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</si>
  <si>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</si>
  <si>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</si>
  <si>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</si>
  <si>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</si>
  <si>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</si>
  <si>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</si>
  <si>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</si>
  <si>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</si>
  <si>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</si>
  <si>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</si>
  <si>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</si>
  <si>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</si>
  <si>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</si>
  <si>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</si>
  <si>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</si>
  <si>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</si>
  <si>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</si>
  <si>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</si>
  <si>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</si>
  <si>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</si>
  <si>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</si>
  <si>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</si>
  <si>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</si>
  <si>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</si>
  <si>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</si>
  <si>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</si>
  <si>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</si>
  <si>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</si>
  <si>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</si>
  <si>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</si>
  <si>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</si>
  <si>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</si>
  <si>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</si>
  <si>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</si>
  <si>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</si>
  <si>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</si>
  <si>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</si>
  <si>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</si>
  <si>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</si>
  <si>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</si>
  <si>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</si>
  <si>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</si>
  <si>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</si>
  <si>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</si>
  <si>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</si>
  <si>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</si>
  <si>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</si>
  <si>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</si>
  <si>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</si>
  <si>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</si>
  <si>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</si>
  <si>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</si>
  <si>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</si>
  <si>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</si>
  <si>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</si>
  <si>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</si>
  <si>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</si>
  <si>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</si>
  <si>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</si>
  <si>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</si>
  <si>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</si>
  <si>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</si>
  <si>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</si>
  <si>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</si>
  <si>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</si>
  <si>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</si>
  <si>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</si>
  <si>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</si>
  <si>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</si>
  <si>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</si>
  <si>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</si>
  <si>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</si>
  <si>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</si>
  <si>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</si>
  <si>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</si>
  <si>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</si>
  <si>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</si>
  <si>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</si>
  <si>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</si>
  <si>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</si>
  <si>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</si>
  <si>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</si>
  <si>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</si>
  <si>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</si>
  <si>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</si>
  <si>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</si>
  <si>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</si>
  <si>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</si>
  <si>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</si>
  <si>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</si>
  <si>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</si>
  <si>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</si>
  <si>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</si>
  <si>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</si>
  <si>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</si>
  <si>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</si>
  <si>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</si>
  <si>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</si>
  <si>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</si>
  <si>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</si>
  <si>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</si>
  <si>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</si>
  <si>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</si>
  <si>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</si>
  <si>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</si>
  <si>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</si>
  <si>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</si>
  <si>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</si>
  <si>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</si>
  <si>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</si>
  <si>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</si>
  <si>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</si>
  <si>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</si>
  <si>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</si>
  <si>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</si>
  <si>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</si>
  <si>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</si>
  <si>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</si>
  <si>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</si>
  <si>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</si>
  <si>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</si>
  <si>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</si>
  <si>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</si>
  <si>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</si>
  <si>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</si>
  <si>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</si>
  <si>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</si>
  <si>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</si>
  <si>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</si>
  <si>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</si>
  <si>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</si>
  <si>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</si>
  <si>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</si>
  <si>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</si>
  <si>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</si>
  <si>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</si>
  <si>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</si>
  <si>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</si>
  <si>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</si>
  <si>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</si>
  <si>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</si>
  <si>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</si>
  <si>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</si>
  <si>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</si>
  <si>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</si>
  <si>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</si>
  <si>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</si>
  <si>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</si>
  <si>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</si>
  <si>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</si>
  <si>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</si>
  <si>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</si>
  <si>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</si>
  <si>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</si>
  <si>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</si>
  <si>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</si>
  <si>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</si>
  <si>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</si>
  <si>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</si>
  <si>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</si>
  <si>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</si>
  <si>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</si>
  <si>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</si>
  <si>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</si>
  <si>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</si>
  <si>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</si>
  <si>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</si>
  <si>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</si>
  <si>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</si>
  <si>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</si>
  <si>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</si>
  <si>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</si>
  <si>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</si>
  <si>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</si>
  <si>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</si>
  <si>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</si>
  <si>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</si>
  <si>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</si>
  <si>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</si>
  <si>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</si>
  <si>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</si>
  <si>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</si>
  <si>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</si>
  <si>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</si>
  <si>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</si>
  <si>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</si>
  <si>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</si>
  <si>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</si>
  <si>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</si>
  <si>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</si>
  <si>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</si>
  <si>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</si>
  <si>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</si>
  <si>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</si>
  <si>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</si>
  <si>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</si>
  <si>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</si>
  <si>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</si>
  <si>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</si>
  <si>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</si>
  <si>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</si>
  <si>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</si>
  <si>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</si>
  <si>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</si>
  <si>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</si>
  <si>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</si>
  <si>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</si>
  <si>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</si>
  <si>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</si>
  <si>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</si>
  <si>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</si>
  <si>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</si>
  <si>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</si>
  <si>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</si>
  <si>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</si>
  <si>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</si>
  <si>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</si>
  <si>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</si>
  <si>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</si>
  <si>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</si>
  <si>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</si>
  <si>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</si>
  <si>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</si>
  <si>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</si>
  <si>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</si>
  <si>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</si>
  <si>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</si>
  <si>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</si>
  <si>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</si>
  <si>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</si>
  <si>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</si>
  <si>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</si>
  <si>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</si>
  <si>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</si>
  <si>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</si>
  <si>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</si>
  <si>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</si>
  <si>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</si>
  <si>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</si>
  <si>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</si>
  <si>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</si>
  <si>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</si>
  <si>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</si>
  <si>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</si>
  <si>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</si>
  <si>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</si>
  <si>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</si>
  <si>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</si>
  <si>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</si>
  <si>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</si>
  <si>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</si>
  <si>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</si>
  <si>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</si>
  <si>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</si>
  <si>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</si>
  <si>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</si>
  <si>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</si>
  <si>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</si>
  <si>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</si>
  <si>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</si>
  <si>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</si>
  <si>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</si>
  <si>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</si>
  <si>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</si>
  <si>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</si>
  <si>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</si>
  <si>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</si>
  <si>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</si>
  <si>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</si>
  <si>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</si>
  <si>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</si>
  <si>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</si>
  <si>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</si>
  <si>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</si>
  <si>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</si>
  <si>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</si>
  <si>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</si>
  <si>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</si>
  <si>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</si>
  <si>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</si>
  <si>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</si>
  <si>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</si>
  <si>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</si>
  <si>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</si>
  <si>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</si>
  <si>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</si>
  <si>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</si>
  <si>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</si>
  <si>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</si>
  <si>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</si>
  <si>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</si>
  <si>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</si>
  <si>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</si>
  <si>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</si>
  <si>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</si>
  <si>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</si>
  <si>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</si>
  <si>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</si>
  <si>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</si>
  <si>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</si>
  <si>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</si>
  <si>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</si>
  <si>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</si>
  <si>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</si>
  <si>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</si>
  <si>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</si>
  <si>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</si>
  <si>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</si>
  <si>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</si>
  <si>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</si>
  <si>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</si>
  <si>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</si>
  <si>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</si>
  <si>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</si>
  <si>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</si>
  <si>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</si>
  <si>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</si>
  <si>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</si>
  <si>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</si>
  <si>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</si>
  <si>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</si>
  <si>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</si>
  <si>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</si>
  <si>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</si>
  <si>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</si>
  <si>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</si>
  <si>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</si>
  <si>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</si>
  <si>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</si>
  <si>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</si>
  <si>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</si>
  <si>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</si>
  <si>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</si>
  <si>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</si>
  <si>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</si>
  <si>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</si>
  <si>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</si>
  <si>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</si>
  <si>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</si>
  <si>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</si>
  <si>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</si>
  <si>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</si>
  <si>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</si>
  <si>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</si>
  <si>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</si>
  <si>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</si>
  <si>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</si>
  <si>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</si>
  <si>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</si>
  <si>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</si>
  <si>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</si>
  <si>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</si>
  <si>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</si>
  <si>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</si>
  <si>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</si>
  <si>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</si>
  <si>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</si>
  <si>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</si>
  <si>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</si>
  <si>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</si>
  <si>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</si>
  <si>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</si>
  <si>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</si>
  <si>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</si>
  <si>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</si>
  <si>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</si>
  <si>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</si>
  <si>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</si>
  <si>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</si>
  <si>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</si>
  <si>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</si>
  <si>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</si>
  <si>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</si>
  <si>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</si>
  <si>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</si>
  <si>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</si>
  <si>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</si>
  <si>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</si>
  <si>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</si>
  <si>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</si>
  <si>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</si>
  <si>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</si>
  <si>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</si>
  <si>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</si>
  <si>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</si>
  <si>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</si>
  <si>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</si>
  <si>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</si>
  <si>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</si>
  <si>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</si>
  <si>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</si>
  <si>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</si>
  <si>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</si>
  <si>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</si>
  <si>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</si>
  <si>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</si>
  <si>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</si>
  <si>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</si>
  <si>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</si>
  <si>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</si>
  <si>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</si>
  <si>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</si>
  <si>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</si>
  <si>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</si>
  <si>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</si>
  <si>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</si>
  <si>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</si>
  <si>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</si>
  <si>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</si>
  <si>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</si>
  <si>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</si>
  <si>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</si>
  <si>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</si>
  <si>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</si>
  <si>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</si>
  <si>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</si>
  <si>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</si>
  <si>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</si>
  <si>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</si>
  <si>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</si>
  <si>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</si>
  <si>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</si>
  <si>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</si>
  <si>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</si>
  <si>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</si>
  <si>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</si>
  <si>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</si>
  <si>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</si>
  <si>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</si>
  <si>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</si>
  <si>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</si>
  <si>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</si>
  <si>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</si>
  <si>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</si>
  <si>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</si>
  <si>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</si>
  <si>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</si>
  <si>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</si>
  <si>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</si>
  <si>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</si>
  <si>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</si>
  <si>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</si>
  <si>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</si>
  <si>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</si>
  <si>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</si>
  <si>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</si>
  <si>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</si>
  <si>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</si>
  <si>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</si>
  <si>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</si>
  <si>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</si>
  <si>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</si>
  <si>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</si>
  <si>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</si>
  <si>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</si>
  <si>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</si>
  <si>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</si>
  <si>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</si>
  <si>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</si>
  <si>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</si>
  <si>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</si>
  <si>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</si>
  <si>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</si>
  <si>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</si>
  <si>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</si>
  <si>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</si>
  <si>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</si>
  <si>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</si>
  <si>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</si>
  <si>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</si>
  <si>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</si>
  <si>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</si>
  <si>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</si>
  <si>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</si>
  <si>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</si>
  <si>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</si>
  <si>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</si>
  <si>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</si>
  <si>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</si>
  <si>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</si>
  <si>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</si>
  <si>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</si>
  <si>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</si>
  <si>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</si>
  <si>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</si>
  <si>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</si>
  <si>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</si>
  <si>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</si>
  <si>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</si>
  <si>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</si>
  <si>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</si>
  <si>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</si>
  <si>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</si>
  <si>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</si>
  <si>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</si>
  <si>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</si>
  <si>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</si>
  <si>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</si>
  <si>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</si>
  <si>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</si>
  <si>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</si>
  <si>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</si>
  <si>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</si>
  <si>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</si>
  <si>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</si>
  <si>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</si>
  <si>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</si>
  <si>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</si>
  <si>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</si>
  <si>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</si>
  <si>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</si>
  <si>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</si>
  <si>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</si>
  <si>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</si>
  <si>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</si>
  <si>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</si>
  <si>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</si>
  <si>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</si>
  <si>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</si>
  <si>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</si>
  <si>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</si>
  <si>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</si>
  <si>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</si>
  <si>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</si>
  <si>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</si>
  <si>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</si>
  <si>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</si>
  <si>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</si>
  <si>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</si>
  <si>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</si>
  <si>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</si>
  <si>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</si>
  <si>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</si>
  <si>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</si>
  <si>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</si>
  <si>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</si>
  <si>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</si>
  <si>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</si>
  <si>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</si>
  <si>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</si>
  <si>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</si>
  <si>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</si>
  <si>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</si>
  <si>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</si>
  <si>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</si>
  <si>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</si>
  <si>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</si>
  <si>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</si>
  <si>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</si>
  <si>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</si>
  <si>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</si>
  <si>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</si>
  <si>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</si>
  <si>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</si>
  <si>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</si>
  <si>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</si>
  <si>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</si>
  <si>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</si>
  <si>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</si>
  <si>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</si>
  <si>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</si>
  <si>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</si>
  <si>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</si>
  <si>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</si>
  <si>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</si>
  <si>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</si>
  <si>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</si>
  <si>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</si>
  <si>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</si>
  <si>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</si>
  <si>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</si>
  <si>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</si>
  <si>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</si>
  <si>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</si>
  <si>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</si>
  <si>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</si>
  <si>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</si>
  <si>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</si>
  <si>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</si>
  <si>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</si>
  <si>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</si>
  <si>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</si>
  <si>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</si>
  <si>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</si>
  <si>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</si>
  <si>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</si>
  <si>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</si>
  <si>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</si>
  <si>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</si>
  <si>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</si>
  <si>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</si>
  <si>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</si>
  <si>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</si>
  <si>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</si>
  <si>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</si>
  <si>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</si>
  <si>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</si>
  <si>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</si>
  <si>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</si>
  <si>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</si>
  <si>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</si>
  <si>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</si>
  <si>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</si>
  <si>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</si>
  <si>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</si>
  <si>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</si>
  <si>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</si>
  <si>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</si>
  <si>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</si>
  <si>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</si>
  <si>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</si>
  <si>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</si>
  <si>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</si>
  <si>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</si>
  <si>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</si>
  <si>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</si>
  <si>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</si>
  <si>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</si>
  <si>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</si>
  <si>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</si>
  <si>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</si>
  <si>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</si>
  <si>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</si>
  <si>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</si>
  <si>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</si>
  <si>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</si>
  <si>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</si>
  <si>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</si>
  <si>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</si>
  <si>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</si>
  <si>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</si>
  <si>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</si>
  <si>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</si>
  <si>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</si>
  <si>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</si>
  <si>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</si>
  <si>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</si>
  <si>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</si>
  <si>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</si>
  <si>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</si>
  <si>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</si>
  <si>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</si>
  <si>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</si>
  <si>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</si>
  <si>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</si>
  <si>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</si>
  <si>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</si>
  <si>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</si>
  <si>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</si>
  <si>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</si>
  <si>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</si>
  <si>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</si>
  <si>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</si>
  <si>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</si>
  <si>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</si>
  <si>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</si>
  <si>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</si>
  <si>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</si>
  <si>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</si>
  <si>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</si>
  <si>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</si>
  <si>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</si>
  <si>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</si>
  <si>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</si>
  <si>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</si>
  <si>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</si>
  <si>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</si>
  <si>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</si>
  <si>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</si>
  <si>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</si>
  <si>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</si>
  <si>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</si>
  <si>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</si>
  <si>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</si>
  <si>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</si>
  <si>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</si>
  <si>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</si>
  <si>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</si>
  <si>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</si>
  <si>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</si>
  <si>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</si>
  <si>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</si>
  <si>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</si>
  <si>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</si>
  <si>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</si>
  <si>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</si>
  <si>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</si>
  <si>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</si>
  <si>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</si>
  <si>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</si>
  <si>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</si>
  <si>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</si>
  <si>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</si>
  <si>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</si>
  <si>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</si>
  <si>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</si>
  <si>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</si>
  <si>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</si>
  <si>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</si>
  <si>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</si>
  <si>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</si>
  <si>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</si>
  <si>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</si>
  <si>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</si>
  <si>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</si>
  <si>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</si>
  <si>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</si>
  <si>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</si>
  <si>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</si>
  <si>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</si>
  <si>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</si>
  <si>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</si>
  <si>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</si>
  <si>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</si>
  <si>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</si>
  <si>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</si>
  <si>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</si>
  <si>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</si>
  <si>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</si>
  <si>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</si>
  <si>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</si>
  <si>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</si>
  <si>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</si>
  <si>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</si>
  <si>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</si>
  <si>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</si>
  <si>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</si>
  <si>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</si>
  <si>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</si>
  <si>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</si>
  <si>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</si>
  <si>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</si>
  <si>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</si>
  <si>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</si>
  <si>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</si>
  <si>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</si>
  <si>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</si>
  <si>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</si>
  <si>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</si>
  <si>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</si>
  <si>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</si>
  <si>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</si>
  <si>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</si>
  <si>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</si>
  <si>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</si>
  <si>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</si>
  <si>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</si>
  <si>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</si>
  <si>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</si>
  <si>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</si>
  <si>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</si>
  <si>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</si>
  <si>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</si>
  <si>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</si>
  <si>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</si>
  <si>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</si>
  <si>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</si>
  <si>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</si>
  <si>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</si>
  <si>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</si>
  <si>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</si>
  <si>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</si>
  <si>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</si>
  <si>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</si>
  <si>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</si>
  <si>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</si>
  <si>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</si>
  <si>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</si>
  <si>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</si>
  <si>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</si>
  <si>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</si>
  <si>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</si>
  <si>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</si>
  <si>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</si>
  <si>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</si>
  <si>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</si>
  <si>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</si>
  <si>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</si>
  <si>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</si>
  <si>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</si>
  <si>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</si>
  <si>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</si>
  <si>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</si>
  <si>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</si>
  <si>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</si>
  <si>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</si>
  <si>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</si>
  <si>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</si>
  <si>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</si>
  <si>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</si>
  <si>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</si>
  <si>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</si>
  <si>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</si>
  <si>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</si>
  <si>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</si>
  <si>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</si>
  <si>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</si>
  <si>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</si>
  <si>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</si>
  <si>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</si>
  <si>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</si>
  <si>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</si>
  <si>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</si>
  <si>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</si>
  <si>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</si>
  <si>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</si>
  <si>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</si>
  <si>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</si>
  <si>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</si>
  <si>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</si>
  <si>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</si>
  <si>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</si>
  <si>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</si>
  <si>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</si>
  <si>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</si>
  <si>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</si>
  <si>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</si>
  <si>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</si>
  <si>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</si>
  <si>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</si>
  <si>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</si>
  <si>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</si>
  <si>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</si>
  <si>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</si>
  <si>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</si>
  <si>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</si>
  <si>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</si>
  <si>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</si>
  <si>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</si>
  <si>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</si>
  <si>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</si>
  <si>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</si>
  <si>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</si>
  <si>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</si>
  <si>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</si>
  <si>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</si>
  <si>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</si>
  <si>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</si>
  <si>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</si>
  <si>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</si>
  <si>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</si>
  <si>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</si>
  <si>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</si>
  <si>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</si>
  <si>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</si>
  <si>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</si>
  <si>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</si>
  <si>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</si>
  <si>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</si>
  <si>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</si>
  <si>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</si>
  <si>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</si>
  <si>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</si>
  <si>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</si>
  <si>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</si>
  <si>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</si>
  <si>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</si>
  <si>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</si>
  <si>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</si>
  <si>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</si>
  <si>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</si>
  <si>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</si>
  <si>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</si>
  <si>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</si>
  <si>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</si>
  <si>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</si>
  <si>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</si>
  <si>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</si>
  <si>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</si>
  <si>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</si>
  <si>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</si>
  <si>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</si>
  <si>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</si>
  <si>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</si>
  <si>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</si>
  <si>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</si>
  <si>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</si>
  <si>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</si>
  <si>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</si>
  <si>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</si>
  <si>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</si>
  <si>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</si>
  <si>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</si>
  <si>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</si>
  <si>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</si>
  <si>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</si>
  <si>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</si>
  <si>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</si>
  <si>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</si>
  <si>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</si>
  <si>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</si>
  <si>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</si>
  <si>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</si>
  <si>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</si>
  <si>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</si>
  <si>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</si>
  <si>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</si>
  <si>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</si>
  <si>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</si>
  <si>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</si>
  <si>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</si>
  <si>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</si>
  <si>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</si>
  <si>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</si>
  <si>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</si>
  <si>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</si>
  <si>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</si>
  <si>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</si>
  <si>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</si>
  <si>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</si>
  <si>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</si>
  <si>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</si>
  <si>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</si>
  <si>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</si>
  <si>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</si>
  <si>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</si>
  <si>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</si>
  <si>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</si>
  <si>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</si>
  <si>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</si>
  <si>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</si>
  <si>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</si>
  <si>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</si>
  <si>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</si>
  <si>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</si>
  <si>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</si>
  <si>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</si>
  <si>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</si>
  <si>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</si>
  <si>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</si>
  <si>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</si>
  <si>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</si>
  <si>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</si>
  <si>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</si>
  <si>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</si>
  <si>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</si>
  <si>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</si>
  <si>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</si>
  <si>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</si>
  <si>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</si>
  <si>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</si>
  <si>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</si>
  <si>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</si>
  <si>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</si>
  <si>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</si>
  <si>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</si>
  <si>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</si>
  <si>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</si>
  <si>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</si>
  <si>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</si>
  <si>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</si>
  <si>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</si>
  <si>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</si>
  <si>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</si>
  <si>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</si>
  <si>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</si>
  <si>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</si>
  <si>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</si>
  <si>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</si>
  <si>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</si>
  <si>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</si>
  <si>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</si>
  <si>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</si>
  <si>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</si>
  <si>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</si>
  <si>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</si>
  <si>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</si>
  <si>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</si>
  <si>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</si>
  <si>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</si>
  <si>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</si>
  <si>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</si>
  <si>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</si>
  <si>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</si>
  <si>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</si>
  <si>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</si>
  <si>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</si>
  <si>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</si>
  <si>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</si>
  <si>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</si>
  <si>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</si>
  <si>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</si>
  <si>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</si>
  <si>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</si>
  <si>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</si>
  <si>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</si>
  <si>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</si>
  <si>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</si>
  <si>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</si>
  <si>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</si>
  <si>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</si>
  <si>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</si>
  <si>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</si>
  <si>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</si>
  <si>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</si>
  <si>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</si>
  <si>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</si>
  <si>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</si>
  <si>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</si>
  <si>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</si>
  <si>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</si>
  <si>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</si>
  <si>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</si>
  <si>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</si>
  <si>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</si>
  <si>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</si>
  <si>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</si>
  <si>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</si>
  <si>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</si>
  <si>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</si>
  <si>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</si>
  <si>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</si>
  <si>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</si>
  <si>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</si>
  <si>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</si>
  <si>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</si>
  <si>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</si>
  <si>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</si>
  <si>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</si>
  <si>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</si>
  <si>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</si>
  <si>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</si>
  <si>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</si>
  <si>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</si>
  <si>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</si>
  <si>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</si>
  <si>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</si>
  <si>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</si>
  <si>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</si>
  <si>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</si>
  <si>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</si>
  <si>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</si>
  <si>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</si>
  <si>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</si>
  <si>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</si>
  <si>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</si>
  <si>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</si>
  <si>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</si>
  <si>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</si>
  <si>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</si>
  <si>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</si>
  <si>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</si>
  <si>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</si>
  <si>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</si>
  <si>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</si>
  <si>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</si>
  <si>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</si>
  <si>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</si>
  <si>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</si>
  <si>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</si>
  <si>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</si>
  <si>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</si>
  <si>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</si>
  <si>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</si>
  <si>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</si>
  <si>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</si>
  <si>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</si>
  <si>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</si>
  <si>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</si>
  <si>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</si>
  <si>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</si>
  <si>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</si>
  <si>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</si>
  <si>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</si>
  <si>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</si>
  <si>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</si>
  <si>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</si>
  <si>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</si>
  <si>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</si>
  <si>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</si>
  <si>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</si>
  <si>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</si>
  <si>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</si>
  <si>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</si>
  <si>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</si>
  <si>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</si>
  <si>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</si>
  <si>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</si>
  <si>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</si>
  <si>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</si>
  <si>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</si>
  <si>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</si>
  <si>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</si>
  <si>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</si>
  <si>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</si>
  <si>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</si>
  <si>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</si>
  <si>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</si>
  <si>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</si>
  <si>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</si>
  <si>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</si>
  <si>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</si>
  <si>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</si>
  <si>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</si>
  <si>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</si>
  <si>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</si>
  <si>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</si>
  <si>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</si>
  <si>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</si>
  <si>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</si>
  <si>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</si>
  <si>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</si>
  <si>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</si>
  <si>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</si>
  <si>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</si>
  <si>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</si>
  <si>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</si>
  <si>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</si>
  <si>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</si>
  <si>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</si>
  <si>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</si>
  <si>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</si>
  <si>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</si>
  <si>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</si>
  <si>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</si>
  <si>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</si>
  <si>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</si>
  <si>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</si>
  <si>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</si>
  <si>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</si>
  <si>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</si>
  <si>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</si>
  <si>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</si>
  <si>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</si>
  <si>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</si>
  <si>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</si>
  <si>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</si>
  <si>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</si>
  <si>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</si>
  <si>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</si>
  <si>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</si>
  <si>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</si>
  <si>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</si>
  <si>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</si>
  <si>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</si>
  <si>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</si>
  <si>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</si>
  <si>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</si>
  <si>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</si>
  <si>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</si>
  <si>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</si>
  <si>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</si>
  <si>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</si>
  <si>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</si>
  <si>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</si>
  <si>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</si>
  <si>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</si>
  <si>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</si>
  <si>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</si>
  <si>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</si>
  <si>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</si>
  <si>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</si>
  <si>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</si>
  <si>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</si>
  <si>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</si>
  <si>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</si>
  <si>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</si>
  <si>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</si>
  <si>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</si>
  <si>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</si>
  <si>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</si>
  <si>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</si>
  <si>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</si>
  <si>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</si>
  <si>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</si>
  <si>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</si>
  <si>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</si>
  <si>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</si>
  <si>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</si>
  <si>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</si>
  <si>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</si>
  <si>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</si>
  <si>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</si>
  <si>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</si>
  <si>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</si>
  <si>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</si>
  <si>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</si>
  <si>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</si>
  <si>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</si>
  <si>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</si>
  <si>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</si>
  <si>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</si>
  <si>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</si>
  <si>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</si>
  <si>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</si>
  <si>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</si>
  <si>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</si>
  <si>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</si>
  <si>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</si>
  <si>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</si>
  <si>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</si>
  <si>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</si>
  <si>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</si>
  <si>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</si>
  <si>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</si>
  <si>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</si>
  <si>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</si>
  <si>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</si>
  <si>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</si>
  <si>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</si>
  <si>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</si>
  <si>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</si>
  <si>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</si>
  <si>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</si>
  <si>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</si>
  <si>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</si>
  <si>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</si>
  <si>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</si>
  <si>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</si>
  <si>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</si>
  <si>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</si>
  <si>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</si>
  <si>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</si>
  <si>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</si>
  <si>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</si>
  <si>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</si>
  <si>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</si>
  <si>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</si>
  <si>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</si>
  <si>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</si>
  <si>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</si>
  <si>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</si>
  <si>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</si>
  <si>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</si>
  <si>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</si>
  <si>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</si>
  <si>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</si>
  <si>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</si>
  <si>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</si>
  <si>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</si>
  <si>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</si>
  <si>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</si>
  <si>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</si>
  <si>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</si>
  <si>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</si>
  <si>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</si>
  <si>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</si>
  <si>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</si>
  <si>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</si>
  <si>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</si>
  <si>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</si>
  <si>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</si>
  <si>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</si>
  <si>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</si>
  <si>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</si>
  <si>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</si>
  <si>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</si>
  <si>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</si>
  <si>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</si>
  <si>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</si>
  <si>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</si>
  <si>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</si>
  <si>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</si>
  <si>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</si>
  <si>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</si>
  <si>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</si>
  <si>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</si>
  <si>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</si>
  <si>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</si>
  <si>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</si>
  <si>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</si>
  <si>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</si>
  <si>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</si>
  <si>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</si>
  <si>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</si>
  <si>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</si>
  <si>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</si>
  <si>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</si>
  <si>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</si>
  <si>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</si>
  <si>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</si>
  <si>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</si>
  <si>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</si>
  <si>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</si>
  <si>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</si>
  <si>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</si>
  <si>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</si>
  <si>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</si>
  <si>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</si>
  <si>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</si>
  <si>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</si>
  <si>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</si>
  <si>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</si>
  <si>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</si>
  <si>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</si>
  <si>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</si>
  <si>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</si>
  <si>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</si>
  <si>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</si>
  <si>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</si>
  <si>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</si>
  <si>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</si>
  <si>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</si>
  <si>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</si>
  <si>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</si>
  <si>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</si>
  <si>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</si>
  <si>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</si>
  <si>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</si>
  <si>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</si>
  <si>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</si>
  <si>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</si>
  <si>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</si>
  <si>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</si>
  <si>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</si>
  <si>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</si>
  <si>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</si>
  <si>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</si>
  <si>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</si>
  <si>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</si>
  <si>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</si>
  <si>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</si>
  <si>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</si>
  <si>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</si>
  <si>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</si>
  <si>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</si>
  <si>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</si>
  <si>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</si>
  <si>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</si>
  <si>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</si>
  <si>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</si>
  <si>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</si>
  <si>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</si>
  <si>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</si>
  <si>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</si>
  <si>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</si>
  <si>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</si>
  <si>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</si>
  <si>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</si>
  <si>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</si>
  <si>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</si>
  <si>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</si>
  <si>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</si>
  <si>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</si>
  <si>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</si>
  <si>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</si>
  <si>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</si>
  <si>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</si>
  <si>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</si>
  <si>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</si>
  <si>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</si>
  <si>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</si>
  <si>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</si>
  <si>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</si>
  <si>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</si>
  <si>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</si>
  <si>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</si>
  <si>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</si>
  <si>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</si>
  <si>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</si>
  <si>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</si>
  <si>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</si>
  <si>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</si>
  <si>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</si>
  <si>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</si>
  <si>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</si>
  <si>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</si>
  <si>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</si>
  <si>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</si>
  <si>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</si>
  <si>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</si>
  <si>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</si>
  <si>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</si>
  <si>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</si>
  <si>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</si>
  <si>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</si>
  <si>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</si>
  <si>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</si>
  <si>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</si>
  <si>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</si>
  <si>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</si>
  <si>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</si>
  <si>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</si>
  <si>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</si>
  <si>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</si>
  <si>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</si>
  <si>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</si>
  <si>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</si>
  <si>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</si>
  <si>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</si>
  <si>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</si>
  <si>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</si>
  <si>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</si>
  <si>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</si>
  <si>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</si>
  <si>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</si>
  <si>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</si>
  <si>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</si>
  <si>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</si>
  <si>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</si>
  <si>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</si>
  <si>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</si>
  <si>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</si>
  <si>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</si>
  <si>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</si>
  <si>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</si>
  <si>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</si>
  <si>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</si>
  <si>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</si>
  <si>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</si>
  <si>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</si>
  <si>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</si>
  <si>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</si>
  <si>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</si>
  <si>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</si>
  <si>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</si>
  <si>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</si>
  <si>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</si>
  <si>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</si>
  <si>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</si>
  <si>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</si>
  <si>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</si>
  <si>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</si>
  <si>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</si>
  <si>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</si>
  <si>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</si>
  <si>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</si>
  <si>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</si>
  <si>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</si>
  <si>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</si>
  <si>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</si>
  <si>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</si>
  <si>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</si>
  <si>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</si>
  <si>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</si>
  <si>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</si>
  <si>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</si>
  <si>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</si>
  <si>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</si>
  <si>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</si>
  <si>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</si>
  <si>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</si>
  <si>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</si>
  <si>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</si>
  <si>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</si>
  <si>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</si>
  <si>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</si>
  <si>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</si>
  <si>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</si>
  <si>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</si>
  <si>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</si>
  <si>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</si>
  <si>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</si>
  <si>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</si>
  <si>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</si>
  <si>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</si>
  <si>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</si>
  <si>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</si>
  <si>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</si>
  <si>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</si>
  <si>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</si>
  <si>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</si>
  <si>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</si>
  <si>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</si>
  <si>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</si>
  <si>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</si>
  <si>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</si>
  <si>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</si>
  <si>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</si>
  <si>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</si>
  <si>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</si>
  <si>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</si>
  <si>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</si>
  <si>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</si>
  <si>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</si>
  <si>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</si>
  <si>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</si>
  <si>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</si>
  <si>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</si>
  <si>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</si>
  <si>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</si>
  <si>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</si>
  <si>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</si>
  <si>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</si>
  <si>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</si>
  <si>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</si>
  <si>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</si>
  <si>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</si>
  <si>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</si>
  <si>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</si>
  <si>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</si>
  <si>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</si>
  <si>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</si>
  <si>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</si>
  <si>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</si>
  <si>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</si>
  <si>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</si>
  <si>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</si>
  <si>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</si>
  <si>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</si>
  <si>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</si>
  <si>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</si>
  <si>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</si>
  <si>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</si>
  <si>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</si>
  <si>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</si>
  <si>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</si>
  <si>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</si>
  <si>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</si>
  <si>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</si>
  <si>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</si>
  <si>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</si>
  <si>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</si>
  <si>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</si>
  <si>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</si>
  <si>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</si>
  <si>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</si>
  <si>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</si>
  <si>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</si>
  <si>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</si>
  <si>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</si>
  <si>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</si>
  <si>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</si>
  <si>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</si>
  <si>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</si>
  <si>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</si>
  <si>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</si>
  <si>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</si>
  <si>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</si>
  <si>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</si>
  <si>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</si>
  <si>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</si>
  <si>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</si>
  <si>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</si>
  <si>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</si>
  <si>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</si>
  <si>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</si>
  <si>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</si>
  <si>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</si>
  <si>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</si>
  <si>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</si>
  <si>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</si>
  <si>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</si>
  <si>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</si>
  <si>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</si>
  <si>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</si>
  <si>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</si>
  <si>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</si>
  <si>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</si>
  <si>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</si>
  <si>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</si>
  <si>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</si>
  <si>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</si>
  <si>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</si>
  <si>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</si>
  <si>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</si>
  <si>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</si>
  <si>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</si>
  <si>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</si>
  <si>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</si>
  <si>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</si>
  <si>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</si>
  <si>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</si>
  <si>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</si>
  <si>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</si>
  <si>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</si>
  <si>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</si>
  <si>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</si>
  <si>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</si>
  <si>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</si>
  <si>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</si>
  <si>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</si>
  <si>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</si>
  <si>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</si>
  <si>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</si>
  <si>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</si>
  <si>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</si>
  <si>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</si>
  <si>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</si>
  <si>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</si>
  <si>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</si>
  <si>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</si>
  <si>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</si>
  <si>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</si>
  <si>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</si>
  <si>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</si>
  <si>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</si>
  <si>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</si>
  <si>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</si>
  <si>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</si>
  <si>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</si>
  <si>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</si>
  <si>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</si>
  <si>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</si>
  <si>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</si>
  <si>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</si>
  <si>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</si>
  <si>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</si>
  <si>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</si>
  <si>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</si>
  <si>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</si>
  <si>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</si>
  <si>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</si>
  <si>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</si>
  <si>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</si>
  <si>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</si>
  <si>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</si>
  <si>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</si>
  <si>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</si>
  <si>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</si>
  <si>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</si>
  <si>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</si>
  <si>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</si>
  <si>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</si>
  <si>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</si>
  <si>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</si>
  <si>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</si>
  <si>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</si>
  <si>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</si>
  <si>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</si>
  <si>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</si>
  <si>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</si>
  <si>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</si>
  <si>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</si>
  <si>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</si>
  <si>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</si>
  <si>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</si>
  <si>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</si>
  <si>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</si>
  <si>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</si>
  <si>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</si>
  <si>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</si>
  <si>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</si>
  <si>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</si>
  <si>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</si>
  <si>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</si>
  <si>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</si>
  <si>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</si>
  <si>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</si>
  <si>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</si>
  <si>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</si>
  <si>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</si>
  <si>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</si>
  <si>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</si>
  <si>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</si>
  <si>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</si>
  <si>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</si>
  <si>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</si>
  <si>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</si>
  <si>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</si>
  <si>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</si>
  <si>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</si>
  <si>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</si>
  <si>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</si>
  <si>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</si>
  <si>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</si>
  <si>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</si>
  <si>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</si>
  <si>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</si>
  <si>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</si>
  <si>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</si>
  <si>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</si>
  <si>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</si>
  <si>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</si>
  <si>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</si>
  <si>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</si>
  <si>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</si>
  <si>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</si>
  <si>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</si>
  <si>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</si>
  <si>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</si>
  <si>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</si>
  <si>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</si>
  <si>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</si>
  <si>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</si>
  <si>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</si>
  <si>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</si>
  <si>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</si>
  <si>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</si>
  <si>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</si>
  <si>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</si>
  <si>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</si>
  <si>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</si>
  <si>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</si>
  <si>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</si>
  <si>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</si>
  <si>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</si>
  <si>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</si>
  <si>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</si>
  <si>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</si>
  <si>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</si>
  <si>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</si>
  <si>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</si>
  <si>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</si>
  <si>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</si>
  <si>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</si>
  <si>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</si>
  <si>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</si>
  <si>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</si>
  <si>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</si>
  <si>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</si>
  <si>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</si>
  <si>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</si>
  <si>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</si>
  <si>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</si>
  <si>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</si>
  <si>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</si>
  <si>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</si>
  <si>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</si>
  <si>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</si>
  <si>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</si>
  <si>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</si>
  <si>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</si>
  <si>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</si>
  <si>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</si>
  <si>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</si>
  <si>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</si>
  <si>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</si>
  <si>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</si>
  <si>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</si>
  <si>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</si>
  <si>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</si>
  <si>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</si>
  <si>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</si>
  <si>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</si>
  <si>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</si>
  <si>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</si>
  <si>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</si>
  <si>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</si>
  <si>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</si>
  <si>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</si>
  <si>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</si>
  <si>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</si>
  <si>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</si>
  <si>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</si>
  <si>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</si>
  <si>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</si>
  <si>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</si>
  <si>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</si>
  <si>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</si>
  <si>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</si>
  <si>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</si>
  <si>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</si>
  <si>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</si>
  <si>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</si>
  <si>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</si>
  <si>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</si>
  <si>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</si>
  <si>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</si>
  <si>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</si>
  <si>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</si>
  <si>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</si>
  <si>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</si>
  <si>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</si>
  <si>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</si>
  <si>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</si>
  <si>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</si>
  <si>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</si>
  <si>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</si>
  <si>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</si>
  <si>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</si>
  <si>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</si>
  <si>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</si>
  <si>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</si>
  <si>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</si>
  <si>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</si>
  <si>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</si>
  <si>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</si>
  <si>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</si>
  <si>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</si>
  <si>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</si>
  <si>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</si>
  <si>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</si>
  <si>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</si>
  <si>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</si>
  <si>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</si>
  <si>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</si>
  <si>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</si>
  <si>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</si>
  <si>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</si>
  <si>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</si>
  <si>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</si>
  <si>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</si>
  <si>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</si>
  <si>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</si>
  <si>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</si>
  <si>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</si>
  <si>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</si>
  <si>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</si>
  <si>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</si>
  <si>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</si>
  <si>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</si>
  <si>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</si>
  <si>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</si>
  <si>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</si>
  <si>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</si>
  <si>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</si>
  <si>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</si>
  <si>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</si>
  <si>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</si>
  <si>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</si>
  <si>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</si>
  <si>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</si>
  <si>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</si>
  <si>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</si>
  <si>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</si>
  <si>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</si>
  <si>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</si>
  <si>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</si>
  <si>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</si>
  <si>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</si>
  <si>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</si>
  <si>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</si>
  <si>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</si>
  <si>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</si>
  <si>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</si>
  <si>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</si>
  <si>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</si>
  <si>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</si>
  <si>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</si>
  <si>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</si>
  <si>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</si>
  <si>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</si>
  <si>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</si>
  <si>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</si>
  <si>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</si>
  <si>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</si>
  <si>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</si>
  <si>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</si>
  <si>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</si>
  <si>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</si>
  <si>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</si>
  <si>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</si>
  <si>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</si>
  <si>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</si>
  <si>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</si>
  <si>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</si>
  <si>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</si>
  <si>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</si>
  <si>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</si>
  <si>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</si>
  <si>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</si>
  <si>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</si>
  <si>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</si>
  <si>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</si>
  <si>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</si>
  <si>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</si>
  <si>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</si>
  <si>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</si>
  <si>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</si>
  <si>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</si>
  <si>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</si>
  <si>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</si>
  <si>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</si>
  <si>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</si>
  <si>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</si>
  <si>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</si>
  <si>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</si>
  <si>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</si>
  <si>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</si>
  <si>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</si>
  <si>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</si>
  <si>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</si>
  <si>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</si>
  <si>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</si>
  <si>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</si>
  <si>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</si>
  <si>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</si>
  <si>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</si>
  <si>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</si>
  <si>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</si>
  <si>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</si>
  <si>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</si>
  <si>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</si>
  <si>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</si>
  <si>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</si>
  <si>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</si>
  <si>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</si>
  <si>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</si>
  <si>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</si>
  <si>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</si>
  <si>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</si>
  <si>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</si>
  <si>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</si>
  <si>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</si>
  <si>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</si>
  <si>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</si>
  <si>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</si>
  <si>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</si>
  <si>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</si>
  <si>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</si>
  <si>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</si>
  <si>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</si>
  <si>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</si>
  <si>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</si>
  <si>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</si>
  <si>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</si>
  <si>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</si>
  <si>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</si>
  <si>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</si>
  <si>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</si>
  <si>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</si>
  <si>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</si>
  <si>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</si>
  <si>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</si>
  <si>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</si>
  <si>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</si>
  <si>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</si>
  <si>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</si>
  <si>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</si>
  <si>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</si>
  <si>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</si>
  <si>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</si>
  <si>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</si>
  <si>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</si>
  <si>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</si>
  <si>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</si>
  <si>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</si>
  <si>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</si>
  <si>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</si>
  <si>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</si>
  <si>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</si>
  <si>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</si>
  <si>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</si>
  <si>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</si>
  <si>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</si>
  <si>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</si>
  <si>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</si>
  <si>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</si>
  <si>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</si>
  <si>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</si>
  <si>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</si>
  <si>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</si>
  <si>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</si>
  <si>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</si>
  <si>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</si>
  <si>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</si>
  <si>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</si>
  <si>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</si>
  <si>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</si>
  <si>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</si>
  <si>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</si>
  <si>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</si>
  <si>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</si>
  <si>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</si>
  <si>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</si>
  <si>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</si>
  <si>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</si>
  <si>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</si>
  <si>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</si>
  <si>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</si>
  <si>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</si>
  <si>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</si>
  <si>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</si>
  <si>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</si>
  <si>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</si>
  <si>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</si>
  <si>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</si>
  <si>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</si>
  <si>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</si>
  <si>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</si>
  <si>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</si>
  <si>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</si>
  <si>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</si>
  <si>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</si>
  <si>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</si>
  <si>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</si>
  <si>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</si>
  <si>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</si>
  <si>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</si>
  <si>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</si>
  <si>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</si>
  <si>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</si>
  <si>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</si>
  <si>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</si>
  <si>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</si>
  <si>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</si>
  <si>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</si>
  <si>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</si>
  <si>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</si>
  <si>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</si>
  <si>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</si>
  <si>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</si>
  <si>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</si>
  <si>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</si>
  <si>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</si>
  <si>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</si>
  <si>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</si>
  <si>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</si>
  <si>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</si>
  <si>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</si>
  <si>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</si>
  <si>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</si>
  <si>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</si>
  <si>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</si>
  <si>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</si>
  <si>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</si>
  <si>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</si>
  <si>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</si>
  <si>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</si>
  <si>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</si>
  <si>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</si>
  <si>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</si>
  <si>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</si>
  <si>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</si>
  <si>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</si>
  <si>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</si>
  <si>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</si>
  <si>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</si>
  <si>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</si>
  <si>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</si>
  <si>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</si>
  <si>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</si>
  <si>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</si>
  <si>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</si>
  <si>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</si>
  <si>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</si>
  <si>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</si>
  <si>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</si>
  <si>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</si>
  <si>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</si>
  <si>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</si>
  <si>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</si>
  <si>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</si>
  <si>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</si>
  <si>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</si>
  <si>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</si>
  <si>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</si>
  <si>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</si>
  <si>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</si>
  <si>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</si>
  <si>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</si>
  <si>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</si>
  <si>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</si>
  <si>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</si>
  <si>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</si>
  <si>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</si>
  <si>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</si>
  <si>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</si>
  <si>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</si>
  <si>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</si>
  <si>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</si>
  <si>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</si>
  <si>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</si>
  <si>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</si>
  <si>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</si>
  <si>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</si>
  <si>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</si>
  <si>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</si>
  <si>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</si>
  <si>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</si>
  <si>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</si>
  <si>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</si>
  <si>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</si>
  <si>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</si>
  <si>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</si>
  <si>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</si>
  <si>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</si>
  <si>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</si>
  <si>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</si>
  <si>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</si>
  <si>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</si>
  <si>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</si>
  <si>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</si>
  <si>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</si>
  <si>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</si>
  <si>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</si>
  <si>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</si>
  <si>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</si>
  <si>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</si>
  <si>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</si>
  <si>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</si>
  <si>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</si>
  <si>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</si>
  <si>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</si>
  <si>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</si>
  <si>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</si>
  <si>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</si>
  <si>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</si>
  <si>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</si>
  <si>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</si>
  <si>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</si>
  <si>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</si>
  <si>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</si>
  <si>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</si>
  <si>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</si>
  <si>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</si>
  <si>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</si>
  <si>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</si>
  <si>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</si>
  <si>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</si>
  <si>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</si>
  <si>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</si>
  <si>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</si>
  <si>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</si>
  <si>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</si>
  <si>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</si>
  <si>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</si>
  <si>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</si>
  <si>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</si>
  <si>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</si>
  <si>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</si>
  <si>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</si>
  <si>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</si>
  <si>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</si>
  <si>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</si>
  <si>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</si>
  <si>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</si>
  <si>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</si>
  <si>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</si>
  <si>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</si>
  <si>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</si>
  <si>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</si>
  <si>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</si>
  <si>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</si>
  <si>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</si>
  <si>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</si>
  <si>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</si>
  <si>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</si>
  <si>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</si>
  <si>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</si>
  <si>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</si>
  <si>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</si>
  <si>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</si>
  <si>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</si>
  <si>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</si>
  <si>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</si>
  <si>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</si>
  <si>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</si>
  <si>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</si>
  <si>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</si>
  <si>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</si>
  <si>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</si>
  <si>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</si>
  <si>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</si>
  <si>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</si>
  <si>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</si>
  <si>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</si>
  <si>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</si>
  <si>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</si>
  <si>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</si>
  <si>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</si>
  <si>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</si>
  <si>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</si>
  <si>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</si>
  <si>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</si>
  <si>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</si>
  <si>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</si>
  <si>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</si>
  <si>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</si>
  <si>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</si>
  <si>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</si>
  <si>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</si>
  <si>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</si>
  <si>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</si>
  <si>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</si>
  <si>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</si>
  <si>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</si>
  <si>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</si>
  <si>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</si>
  <si>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</si>
  <si>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</si>
  <si>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</si>
  <si>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</si>
  <si>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</si>
  <si>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</si>
  <si>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</si>
  <si>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</si>
  <si>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</si>
  <si>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</si>
  <si>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</si>
  <si>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</si>
  <si>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</si>
  <si>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</si>
  <si>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</si>
  <si>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</si>
  <si>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</si>
  <si>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</si>
  <si>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</si>
  <si>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</si>
  <si>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</si>
  <si>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</si>
  <si>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</si>
  <si>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</si>
  <si>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</si>
  <si>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</si>
  <si>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</si>
  <si>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</si>
  <si>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</si>
  <si>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</si>
  <si>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</si>
  <si>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</si>
  <si>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</si>
  <si>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</si>
  <si>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</si>
  <si>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</si>
  <si>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</si>
  <si>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</si>
  <si>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</si>
  <si>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</si>
  <si>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</si>
  <si>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</si>
  <si>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</si>
  <si>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</si>
  <si>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</si>
  <si>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</si>
  <si>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</si>
  <si>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</si>
  <si>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</si>
  <si>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</si>
  <si>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</si>
  <si>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</si>
  <si>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</si>
  <si>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</si>
  <si>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</si>
  <si>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</si>
  <si>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</si>
  <si>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</si>
  <si>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</si>
  <si>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</si>
  <si>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</si>
  <si>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</si>
  <si>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</si>
  <si>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</si>
  <si>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</si>
  <si>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</si>
  <si>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</si>
  <si>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</si>
  <si>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</si>
  <si>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</si>
  <si>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</si>
  <si>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</si>
  <si>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</si>
  <si>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</si>
  <si>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</si>
  <si>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</si>
  <si>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</si>
  <si>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</si>
  <si>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</si>
  <si>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</si>
  <si>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</si>
  <si>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</si>
  <si>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</si>
  <si>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</si>
  <si>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</si>
  <si>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</si>
  <si>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</si>
  <si>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</si>
  <si>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</si>
  <si>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</si>
  <si>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</si>
  <si>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</si>
  <si>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</si>
  <si>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</si>
  <si>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</si>
  <si>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</si>
  <si>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</si>
  <si>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</si>
  <si>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</si>
  <si>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</si>
  <si>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</si>
  <si>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</si>
  <si>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</si>
  <si>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</si>
  <si>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</si>
  <si>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</si>
  <si>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</si>
  <si>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</si>
  <si>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</si>
  <si>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</si>
  <si>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</si>
  <si>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</si>
  <si>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</si>
  <si>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</si>
  <si>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</si>
  <si>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</si>
  <si>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</si>
  <si>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</si>
  <si>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</si>
  <si>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</si>
  <si>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</si>
  <si>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</si>
  <si>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</si>
  <si>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</si>
  <si>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</si>
  <si>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</si>
  <si>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</si>
  <si>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</si>
  <si>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</si>
  <si>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</si>
  <si>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</si>
  <si>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</si>
  <si>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</si>
  <si>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</si>
  <si>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</si>
  <si>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</si>
  <si>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</si>
  <si>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</si>
  <si>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</si>
  <si>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</si>
  <si>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</si>
  <si>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</si>
  <si>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</si>
  <si>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</si>
  <si>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</si>
  <si>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</si>
  <si>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</si>
  <si>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</si>
  <si>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</si>
  <si>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</si>
  <si>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</si>
  <si>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</si>
  <si>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</si>
  <si>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</si>
  <si>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</si>
  <si>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</si>
  <si>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</si>
  <si>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</si>
  <si>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</si>
  <si>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</si>
  <si>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</si>
  <si>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</si>
  <si>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</si>
  <si>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</si>
  <si>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</si>
  <si>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</si>
  <si>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</si>
  <si>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</si>
  <si>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</si>
  <si>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</si>
  <si>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</si>
  <si>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</si>
  <si>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</si>
  <si>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</si>
  <si>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</si>
  <si>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</si>
  <si>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</si>
  <si>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</si>
  <si>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</si>
  <si>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</si>
  <si>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</si>
  <si>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</si>
  <si>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</si>
  <si>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</si>
  <si>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</si>
  <si>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</si>
  <si>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</si>
  <si>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</si>
  <si>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</si>
  <si>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</si>
  <si>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</si>
  <si>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</si>
  <si>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</si>
  <si>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</si>
  <si>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</si>
  <si>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</si>
  <si>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</si>
  <si>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</si>
  <si>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</si>
  <si>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</si>
  <si>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</si>
  <si>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</si>
  <si>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</si>
  <si>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</si>
  <si>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</si>
  <si>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</si>
  <si>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</si>
  <si>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</si>
  <si>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</si>
  <si>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</si>
  <si>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</si>
  <si>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</si>
  <si>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</si>
  <si>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</si>
  <si>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</si>
  <si>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</si>
  <si>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</si>
  <si>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</si>
  <si>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</si>
  <si>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</si>
  <si>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</si>
  <si>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</si>
  <si>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</si>
  <si>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</si>
  <si>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</si>
  <si>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</si>
  <si>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</si>
  <si>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</si>
  <si>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</si>
  <si>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</si>
  <si>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</si>
  <si>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</si>
  <si>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</si>
  <si>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</si>
  <si>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</si>
  <si>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</si>
  <si>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</si>
  <si>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</si>
  <si>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</si>
  <si>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</si>
  <si>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</si>
  <si>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</si>
  <si>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</si>
  <si>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</si>
  <si>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</si>
  <si>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</si>
  <si>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</si>
  <si>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</si>
  <si>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</si>
  <si>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</si>
  <si>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</si>
  <si>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</si>
  <si>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</si>
  <si>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</si>
  <si>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</si>
  <si>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</si>
  <si>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</si>
  <si>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</si>
  <si>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</si>
  <si>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</si>
  <si>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</si>
  <si>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</si>
  <si>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</si>
  <si>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</si>
  <si>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</si>
  <si>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</si>
  <si>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</si>
  <si>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</si>
  <si>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</si>
  <si>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</si>
  <si>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</si>
  <si>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</si>
  <si>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</si>
  <si>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</si>
  <si>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</si>
  <si>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</si>
  <si>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</si>
  <si>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</si>
  <si>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</si>
  <si>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</si>
  <si>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</si>
  <si>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</si>
  <si>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</si>
  <si>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</si>
  <si>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</si>
  <si>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</si>
  <si>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</si>
  <si>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</si>
  <si>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</si>
  <si>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</si>
  <si>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</si>
  <si>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</si>
  <si>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</si>
  <si>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</si>
  <si>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</si>
  <si>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</si>
  <si>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</si>
  <si>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</si>
  <si>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</si>
  <si>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</si>
  <si>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</si>
  <si>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</si>
  <si>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</si>
  <si>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</si>
  <si>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</si>
  <si>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</si>
  <si>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</si>
  <si>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</si>
  <si>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</si>
  <si>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</si>
  <si>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</si>
  <si>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</si>
  <si>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</si>
  <si>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</si>
  <si>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</si>
  <si>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</si>
  <si>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</si>
  <si>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</si>
  <si>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</si>
  <si>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</si>
  <si>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</si>
  <si>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</si>
  <si>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</si>
  <si>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</si>
  <si>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</si>
  <si>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</si>
  <si>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</si>
  <si>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</si>
  <si>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</si>
  <si>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</si>
  <si>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</si>
  <si>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</si>
  <si>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</si>
  <si>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</si>
  <si>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</si>
  <si>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</si>
  <si>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</si>
  <si>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</si>
  <si>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</si>
  <si>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</si>
  <si>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</si>
  <si>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</si>
  <si>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</si>
  <si>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</si>
  <si>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</si>
  <si>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</si>
  <si>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</si>
  <si>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</si>
  <si>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</si>
  <si>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</si>
  <si>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</si>
  <si>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</si>
  <si>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</si>
  <si>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</si>
  <si>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</si>
  <si>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</si>
  <si>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</si>
  <si>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</si>
  <si>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</si>
  <si>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</si>
  <si>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</si>
  <si>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</si>
  <si>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</si>
  <si>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</si>
  <si>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</si>
  <si>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</si>
  <si>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</si>
  <si>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</si>
  <si>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</si>
  <si>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</si>
  <si>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</si>
  <si>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</si>
  <si>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</si>
  <si>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</si>
  <si>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</si>
  <si>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</si>
  <si>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</si>
  <si>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</si>
  <si>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</si>
  <si>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</si>
  <si>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</si>
  <si>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</si>
  <si>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</si>
  <si>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</si>
  <si>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</si>
  <si>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</si>
  <si>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</si>
  <si>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</si>
  <si>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</si>
  <si>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</si>
  <si>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</si>
  <si>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</si>
  <si>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</si>
  <si>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</si>
  <si>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</si>
  <si>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</si>
  <si>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</si>
  <si>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</si>
  <si>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</si>
  <si>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</si>
  <si>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</si>
  <si>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</si>
  <si>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</si>
  <si>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</si>
  <si>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</si>
  <si>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</si>
  <si>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</si>
  <si>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</si>
  <si>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</si>
  <si>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</si>
  <si>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</si>
  <si>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</si>
  <si>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</si>
  <si>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</si>
  <si>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</si>
  <si>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</si>
  <si>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</si>
  <si>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</si>
  <si>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</si>
  <si>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</si>
  <si>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</si>
  <si>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</si>
  <si>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</si>
  <si>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</si>
  <si>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</si>
  <si>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</si>
  <si>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</si>
  <si>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</si>
  <si>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</si>
  <si>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</si>
  <si>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</si>
  <si>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</si>
  <si>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</si>
  <si>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</si>
  <si>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</si>
  <si>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</si>
  <si>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</si>
  <si>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</si>
  <si>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</si>
  <si>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</si>
  <si>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</si>
  <si>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</si>
  <si>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</si>
  <si>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</si>
  <si>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</si>
  <si>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</si>
  <si>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</si>
  <si>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</si>
  <si>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</si>
  <si>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</si>
  <si>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</si>
  <si>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</si>
  <si>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</si>
  <si>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</si>
  <si>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</si>
  <si>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</si>
  <si>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</si>
  <si>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</si>
  <si>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</si>
  <si>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</si>
  <si>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</si>
  <si>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</si>
  <si>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</si>
  <si>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</si>
  <si>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</si>
  <si>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</si>
  <si>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</si>
  <si>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</si>
  <si>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</si>
  <si>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</si>
  <si>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</si>
  <si>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</si>
  <si>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</si>
  <si>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</si>
  <si>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</si>
  <si>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</si>
  <si>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</si>
  <si>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</si>
  <si>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</si>
  <si>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</si>
  <si>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</si>
  <si>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</si>
  <si>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</si>
  <si>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</si>
  <si>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</si>
  <si>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</si>
  <si>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</si>
  <si>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</si>
  <si>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</si>
  <si>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</si>
  <si>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</si>
  <si>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</si>
  <si>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</si>
  <si>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</si>
  <si>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</si>
  <si>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</si>
  <si>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</si>
  <si>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</si>
  <si>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</si>
  <si>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</si>
  <si>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</si>
  <si>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</si>
  <si>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</si>
  <si>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</si>
  <si>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</si>
  <si>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</si>
  <si>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</si>
  <si>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</si>
  <si>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</si>
  <si>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</si>
  <si>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</si>
  <si>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</si>
  <si>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</si>
  <si>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</si>
  <si>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</si>
  <si>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</si>
  <si>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</si>
  <si>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</si>
  <si>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</si>
  <si>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</si>
  <si>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</si>
  <si>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</si>
  <si>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</si>
  <si>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</si>
  <si>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</si>
  <si>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</si>
  <si>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</si>
  <si>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</si>
  <si>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</si>
  <si>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</si>
  <si>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</si>
  <si>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</si>
  <si>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</si>
  <si>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</si>
  <si>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</si>
  <si>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</si>
  <si>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</si>
  <si>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</si>
  <si>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</si>
  <si>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</si>
  <si>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</si>
  <si>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</si>
  <si>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</si>
  <si>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</si>
  <si>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</si>
  <si>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</si>
  <si>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</si>
  <si>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</si>
  <si>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</si>
  <si>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</si>
  <si>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</si>
  <si>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</si>
  <si>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</si>
  <si>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</si>
  <si>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</si>
  <si>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</si>
  <si>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</si>
  <si>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</si>
  <si>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</si>
  <si>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</si>
  <si>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</si>
  <si>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</si>
  <si>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</si>
  <si>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</si>
  <si>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</si>
  <si>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</si>
  <si>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</si>
  <si>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</si>
  <si>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</si>
  <si>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</si>
  <si>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</si>
  <si>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</si>
  <si>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</si>
  <si>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</si>
  <si>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</si>
  <si>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</si>
  <si>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</si>
  <si>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</si>
  <si>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</si>
  <si>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</si>
  <si>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</si>
  <si>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</si>
  <si>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</si>
  <si>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</si>
  <si>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</si>
  <si>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</si>
  <si>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</si>
  <si>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</si>
  <si>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</si>
  <si>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</si>
  <si>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</si>
  <si>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</si>
  <si>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</si>
  <si>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</si>
  <si>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</si>
  <si>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</si>
  <si>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</si>
  <si>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</si>
  <si>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</si>
  <si>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</si>
  <si>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</si>
  <si>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</si>
  <si>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</si>
  <si>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</si>
  <si>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</si>
  <si>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</si>
  <si>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</si>
  <si>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</si>
  <si>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</si>
  <si>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</si>
  <si>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</si>
  <si>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</si>
  <si>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</si>
  <si>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</si>
  <si>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</si>
  <si>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</si>
  <si>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</si>
  <si>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</si>
  <si>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</si>
  <si>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</si>
  <si>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</si>
  <si>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</si>
  <si>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</si>
  <si>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</si>
  <si>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</si>
  <si>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</si>
  <si>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</si>
  <si>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</si>
  <si>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</si>
  <si>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</si>
  <si>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</si>
  <si>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</si>
  <si>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</si>
  <si>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</si>
  <si>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</si>
  <si>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</si>
  <si>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</si>
  <si>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</si>
  <si>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</si>
  <si>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</si>
  <si>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</si>
  <si>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</si>
  <si>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</si>
  <si>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</si>
  <si>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</si>
  <si>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</si>
  <si>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</si>
  <si>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</si>
  <si>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</si>
  <si>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</si>
  <si>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</si>
  <si>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</si>
  <si>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</si>
  <si>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</si>
  <si>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</si>
  <si>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</si>
  <si>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</si>
  <si>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</si>
  <si>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</si>
  <si>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</si>
  <si>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</si>
  <si>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</si>
  <si>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</si>
  <si>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</si>
  <si>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</si>
  <si>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</si>
  <si>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</si>
  <si>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</si>
  <si>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</si>
  <si>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</si>
  <si>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</si>
  <si>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</si>
  <si>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</si>
  <si>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</si>
  <si>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</si>
  <si>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</si>
  <si>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</si>
  <si>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</si>
  <si>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</si>
  <si>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</si>
  <si>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</si>
  <si>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</si>
  <si>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</si>
  <si>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</si>
  <si>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</si>
  <si>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</si>
  <si>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</si>
  <si>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</si>
  <si>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</si>
  <si>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</si>
  <si>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</si>
  <si>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</si>
  <si>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</si>
  <si>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</si>
  <si>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</si>
  <si>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</si>
  <si>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</si>
  <si>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</si>
  <si>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</si>
  <si>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</si>
  <si>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</si>
  <si>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</si>
  <si>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</si>
  <si>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</si>
  <si>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</si>
  <si>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</si>
  <si>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</si>
  <si>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</si>
  <si>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</si>
  <si>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</si>
  <si>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</si>
  <si>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</si>
  <si>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</si>
  <si>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</si>
  <si>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</si>
  <si>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</si>
  <si>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</si>
  <si>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</si>
  <si>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</si>
  <si>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</si>
  <si>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</si>
  <si>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</si>
  <si>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</si>
  <si>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</si>
  <si>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</si>
  <si>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</si>
  <si>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</si>
  <si>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</si>
  <si>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</si>
  <si>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</si>
  <si>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</si>
  <si>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</si>
  <si>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</si>
  <si>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</si>
  <si>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</si>
  <si>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</si>
  <si>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</si>
  <si>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</si>
  <si>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</si>
  <si>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</si>
  <si>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</si>
  <si>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</si>
  <si>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</si>
  <si>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</si>
  <si>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</si>
  <si>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</si>
  <si>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</si>
  <si>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</si>
  <si>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</si>
  <si>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</si>
  <si>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</si>
  <si>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</si>
  <si>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</si>
  <si>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</si>
  <si>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</si>
  <si>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</si>
  <si>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</si>
  <si>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</si>
  <si>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</si>
  <si>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</si>
  <si>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</si>
  <si>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</si>
  <si>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</si>
  <si>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</si>
  <si>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</si>
  <si>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</si>
  <si>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</si>
  <si>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</si>
  <si>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</si>
  <si>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</si>
  <si>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</si>
  <si>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</si>
  <si>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</si>
  <si>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</si>
  <si>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</si>
  <si>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</si>
  <si>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</si>
  <si>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</si>
  <si>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</si>
  <si>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</si>
  <si>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</si>
  <si>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</si>
  <si>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</si>
  <si>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</si>
  <si>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</si>
  <si>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</si>
  <si>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</si>
  <si>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</si>
  <si>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</si>
  <si>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</si>
  <si>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</si>
  <si>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</si>
  <si>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</si>
  <si>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</si>
  <si>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</si>
  <si>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</si>
  <si>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</si>
  <si>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</si>
  <si>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</si>
  <si>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</si>
  <si>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</si>
  <si>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</si>
  <si>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</si>
  <si>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</si>
  <si>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</si>
  <si>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</si>
  <si>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</si>
  <si>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</si>
  <si>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</si>
  <si>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</si>
  <si>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</si>
  <si>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</si>
  <si>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</si>
  <si>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</si>
  <si>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</si>
  <si>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</si>
  <si>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</si>
  <si>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</si>
  <si>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</si>
  <si>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</si>
  <si>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</si>
  <si>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</si>
  <si>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</si>
  <si>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</si>
  <si>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</si>
  <si>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</si>
  <si>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</si>
  <si>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</si>
  <si>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</si>
  <si>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</si>
  <si>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</si>
  <si>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</si>
  <si>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</si>
  <si>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</si>
  <si>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</si>
  <si>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</si>
  <si>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</si>
  <si>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</si>
  <si>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</si>
  <si>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</si>
  <si>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</si>
  <si>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</si>
  <si>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</si>
  <si>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</si>
  <si>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</si>
  <si>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</si>
  <si>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</si>
  <si>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</si>
  <si>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</si>
  <si>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</si>
  <si>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</si>
  <si>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</si>
  <si>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</si>
  <si>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</si>
  <si>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</si>
  <si>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</si>
  <si>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</si>
  <si>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</si>
  <si>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</si>
  <si>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</si>
  <si>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</si>
  <si>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</si>
  <si>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</si>
  <si>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</si>
  <si>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</si>
  <si>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</si>
  <si>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</si>
  <si>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</si>
  <si>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</si>
  <si>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</si>
  <si>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</si>
  <si>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</si>
  <si>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</si>
  <si>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</si>
  <si>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</si>
  <si>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</si>
  <si>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</si>
  <si>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</si>
  <si>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</si>
  <si>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</si>
  <si>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</si>
  <si>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</si>
  <si>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</si>
  <si>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</si>
  <si>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</si>
  <si>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</si>
  <si>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</si>
  <si>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</si>
  <si>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</si>
  <si>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</si>
  <si>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</si>
  <si>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</si>
  <si>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</si>
  <si>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</si>
  <si>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</si>
  <si>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</si>
  <si>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</si>
  <si>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</si>
  <si>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</si>
  <si>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</si>
  <si>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</si>
  <si>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</si>
  <si>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</si>
  <si>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</si>
  <si>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</si>
  <si>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</si>
  <si>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</si>
  <si>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</si>
  <si>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</si>
  <si>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</si>
  <si>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</si>
  <si>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</si>
  <si>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</si>
  <si>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</si>
  <si>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</si>
  <si>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</si>
  <si>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</si>
  <si>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</si>
  <si>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</si>
  <si>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</si>
  <si>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</si>
  <si>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</si>
  <si>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</si>
  <si>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</si>
  <si>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</si>
  <si>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</si>
  <si>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</si>
  <si>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</si>
  <si>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</si>
  <si>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</si>
  <si>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</si>
  <si>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</si>
  <si>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</si>
  <si>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</si>
  <si>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</si>
  <si>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</si>
  <si>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</si>
  <si>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</si>
  <si>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</si>
  <si>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</si>
  <si>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</si>
  <si>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</si>
  <si>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</si>
  <si>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</si>
  <si>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</si>
  <si>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</si>
  <si>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</si>
  <si>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</si>
  <si>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</si>
  <si>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</si>
  <si>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</si>
  <si>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</si>
  <si>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</si>
  <si>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</si>
  <si>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</si>
  <si>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</si>
  <si>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</si>
  <si>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</si>
  <si>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</si>
  <si>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</si>
  <si>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</si>
  <si>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</si>
  <si>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</si>
  <si>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</si>
  <si>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</si>
  <si>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</si>
  <si>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</si>
  <si>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</si>
  <si>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</si>
  <si>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</si>
  <si>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</si>
  <si>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</si>
  <si>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</si>
  <si>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</si>
  <si>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</si>
  <si>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</si>
  <si>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</si>
  <si>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</si>
  <si>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</si>
  <si>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</si>
  <si>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</si>
  <si>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</si>
  <si>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</si>
  <si>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</si>
  <si>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</si>
  <si>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</si>
  <si>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</si>
  <si>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</si>
  <si>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</si>
  <si>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</si>
  <si>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</si>
  <si>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</si>
  <si>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</si>
  <si>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</si>
  <si>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</si>
  <si>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</si>
  <si>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</si>
  <si>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</si>
  <si>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</si>
  <si>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</si>
  <si>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</si>
  <si>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</si>
  <si>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</si>
  <si>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</si>
  <si>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</si>
  <si>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</si>
  <si>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</si>
  <si>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</si>
  <si>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</si>
  <si>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</si>
  <si>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</si>
  <si>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</si>
  <si>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</si>
  <si>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</si>
  <si>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</si>
  <si>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</si>
  <si>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</si>
  <si>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</si>
  <si>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</si>
  <si>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</si>
  <si>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</si>
  <si>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</si>
  <si>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</si>
  <si>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</si>
  <si>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</si>
  <si>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</si>
  <si>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</si>
  <si>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</si>
  <si>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</si>
  <si>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</si>
  <si>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</si>
  <si>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</si>
  <si>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</si>
  <si>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</si>
  <si>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</si>
  <si>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</si>
  <si>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</si>
  <si>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</si>
  <si>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</si>
  <si>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</si>
  <si>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</si>
  <si>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</si>
  <si>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</si>
  <si>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</si>
  <si>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</si>
  <si>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</si>
  <si>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</si>
  <si>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</si>
  <si>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</si>
  <si>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</si>
  <si>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</si>
  <si>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</si>
  <si>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</si>
  <si>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</si>
  <si>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</si>
  <si>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</si>
  <si>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</si>
  <si>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</si>
  <si>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</si>
  <si>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</si>
  <si>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</si>
  <si>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</si>
  <si>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</si>
  <si>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</si>
  <si>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</si>
  <si>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</si>
  <si>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</si>
  <si>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</si>
  <si>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</si>
  <si>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</si>
  <si>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</si>
  <si>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</si>
  <si>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</si>
  <si>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</si>
  <si>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</si>
  <si>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</si>
  <si>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</si>
  <si>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</si>
  <si>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</si>
  <si>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</si>
  <si>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</si>
  <si>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</si>
  <si>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</si>
  <si>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</si>
  <si>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</si>
  <si>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</si>
  <si>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</si>
  <si>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</si>
  <si>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</si>
  <si>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</si>
  <si>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</si>
  <si>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</si>
  <si>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</si>
  <si>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</si>
  <si>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</si>
  <si>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</si>
  <si>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</si>
  <si>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</si>
  <si>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</si>
  <si>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</si>
  <si>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</si>
  <si>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</si>
  <si>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</si>
  <si>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</si>
  <si>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</si>
  <si>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</si>
  <si>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</si>
  <si>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</si>
  <si>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</si>
  <si>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</si>
  <si>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</si>
  <si>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</si>
  <si>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</si>
  <si>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</si>
  <si>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</si>
  <si>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</si>
  <si>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</si>
  <si>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</si>
  <si>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</si>
  <si>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</si>
  <si>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</si>
  <si>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</si>
  <si>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</si>
  <si>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</si>
  <si>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</si>
  <si>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</si>
  <si>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</si>
  <si>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</si>
  <si>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</si>
  <si>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</si>
  <si>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</si>
  <si>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</si>
  <si>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</si>
  <si>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</si>
  <si>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</si>
  <si>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</si>
  <si>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</si>
  <si>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</si>
  <si>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</si>
  <si>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</si>
  <si>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</si>
  <si>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</si>
  <si>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</si>
  <si>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</si>
  <si>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</si>
  <si>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</si>
  <si>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</si>
  <si>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</si>
  <si>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</si>
  <si>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</si>
  <si>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</si>
  <si>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</si>
  <si>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</si>
  <si>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</si>
  <si>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</si>
  <si>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</si>
  <si>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</si>
  <si>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</si>
  <si>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</si>
  <si>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</si>
  <si>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</si>
  <si>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</si>
  <si>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</si>
  <si>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</si>
  <si>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</si>
  <si>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</si>
  <si>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</si>
  <si>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</si>
  <si>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</si>
  <si>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</si>
  <si>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</si>
  <si>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</si>
  <si>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</si>
  <si>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</si>
  <si>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</si>
  <si>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</si>
  <si>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</si>
  <si>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</si>
  <si>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</si>
  <si>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</si>
  <si>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</si>
  <si>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</si>
  <si>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</si>
  <si>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</si>
  <si>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</si>
  <si>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</si>
  <si>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</si>
  <si>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</si>
  <si>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</si>
  <si>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</si>
  <si>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</si>
  <si>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</si>
  <si>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</si>
  <si>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</si>
  <si>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</si>
  <si>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</si>
  <si>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</si>
  <si>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</si>
  <si>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</si>
  <si>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</si>
  <si>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</si>
  <si>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</si>
  <si>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</si>
  <si>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</si>
  <si>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</si>
  <si>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</si>
  <si>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</si>
  <si>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</si>
  <si>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</si>
  <si>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</si>
  <si>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</si>
  <si>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</si>
  <si>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</si>
  <si>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</si>
  <si>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</si>
  <si>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</si>
  <si>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</si>
  <si>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</si>
  <si>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</si>
  <si>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</si>
  <si>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</si>
  <si>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</si>
  <si>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</si>
  <si>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</si>
  <si>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</si>
  <si>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</si>
  <si>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</si>
  <si>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</si>
  <si>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</si>
  <si>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</si>
  <si>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</si>
  <si>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</si>
  <si>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</si>
  <si>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</si>
  <si>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</si>
  <si>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</si>
  <si>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</si>
  <si>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</si>
  <si>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</si>
  <si>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</si>
  <si>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</si>
  <si>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</si>
  <si>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</si>
  <si>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</si>
  <si>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</si>
  <si>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</si>
  <si>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</si>
  <si>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</si>
  <si>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</si>
  <si>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</si>
  <si>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</si>
  <si>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</si>
  <si>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</si>
  <si>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</si>
  <si>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</si>
  <si>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</si>
  <si>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</si>
  <si>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</si>
  <si>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</si>
  <si>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</si>
  <si>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</si>
  <si>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</si>
  <si>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</si>
  <si>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</si>
  <si>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</si>
  <si>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</si>
  <si>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</si>
  <si>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</si>
  <si>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</si>
  <si>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</si>
  <si>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</si>
  <si>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</si>
  <si>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</si>
  <si>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</si>
  <si>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</si>
  <si>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</si>
  <si>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</si>
  <si>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</si>
  <si>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</si>
  <si>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</si>
  <si>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</si>
  <si>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</si>
  <si>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</si>
  <si>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</si>
  <si>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</si>
  <si>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</si>
  <si>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</si>
  <si>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</si>
  <si>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</si>
  <si>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</si>
  <si>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</si>
  <si>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</si>
  <si>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</si>
  <si>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</si>
  <si>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</si>
  <si>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</si>
  <si>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</si>
  <si>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</si>
  <si>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</si>
  <si>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</si>
  <si>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</si>
  <si>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</si>
  <si>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</si>
  <si>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</si>
  <si>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</si>
  <si>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</si>
  <si>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</si>
  <si>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</si>
  <si>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</si>
  <si>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</si>
  <si>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</si>
  <si>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</si>
  <si>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</si>
  <si>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</si>
  <si>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</si>
  <si>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</si>
  <si>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</si>
  <si>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</si>
  <si>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</si>
  <si>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</si>
  <si>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</si>
  <si>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</si>
  <si>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</si>
  <si>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</si>
  <si>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</si>
  <si>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</si>
  <si>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</si>
  <si>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</si>
  <si>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</si>
  <si>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</si>
  <si>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</si>
  <si>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</si>
  <si>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</si>
  <si>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</si>
  <si>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</si>
  <si>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</si>
  <si>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</si>
  <si>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</si>
  <si>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</si>
  <si>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</si>
  <si>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</si>
  <si>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</si>
  <si>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</si>
  <si>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</si>
  <si>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</si>
  <si>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</si>
  <si>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</si>
  <si>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</si>
  <si>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</si>
  <si>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</si>
  <si>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</si>
  <si>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</si>
  <si>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</si>
  <si>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</si>
  <si>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</si>
  <si>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</si>
  <si>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</si>
  <si>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</si>
  <si>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</si>
  <si>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</si>
  <si>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</si>
  <si>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</si>
  <si>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</si>
  <si>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</si>
  <si>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</si>
  <si>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</si>
  <si>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</si>
  <si>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</si>
  <si>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</si>
  <si>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</si>
  <si>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</si>
  <si>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</si>
  <si>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</si>
  <si>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</si>
  <si>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</si>
  <si>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</si>
  <si>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</si>
  <si>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</si>
  <si>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</si>
  <si>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</si>
  <si>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</si>
  <si>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</si>
  <si>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</si>
  <si>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</si>
  <si>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</si>
  <si>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</si>
  <si>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</si>
  <si>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</si>
  <si>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</si>
  <si>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</si>
  <si>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</si>
  <si>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</si>
  <si>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</si>
  <si>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</si>
  <si>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</si>
  <si>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</si>
  <si>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</si>
  <si>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</si>
  <si>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</si>
  <si>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</si>
  <si>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</si>
  <si>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</si>
  <si>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</si>
  <si>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</si>
  <si>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</si>
  <si>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</si>
  <si>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</si>
  <si>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</si>
  <si>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</si>
  <si>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</si>
  <si>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</si>
  <si>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</si>
  <si>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</si>
  <si>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</si>
  <si>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</si>
  <si>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</si>
  <si>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</si>
  <si>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</si>
  <si>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</si>
  <si>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</si>
  <si>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</si>
  <si>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</si>
  <si>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</si>
  <si>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</si>
  <si>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</si>
  <si>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</si>
  <si>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</si>
  <si>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</si>
  <si>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</si>
  <si>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</si>
  <si>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</si>
  <si>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</si>
  <si>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</si>
  <si>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</si>
  <si>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</si>
  <si>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</si>
  <si>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</si>
  <si>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</si>
  <si>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</si>
  <si>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</si>
  <si>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</si>
  <si>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</si>
  <si>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</si>
  <si>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</si>
  <si>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</si>
  <si>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</si>
  <si>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</si>
  <si>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</si>
  <si>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</si>
  <si>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</si>
  <si>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</si>
  <si>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</si>
  <si>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</si>
  <si>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</si>
  <si>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</si>
  <si>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</si>
  <si>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</si>
  <si>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</si>
  <si>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</si>
  <si>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</si>
  <si>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</si>
  <si>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</si>
  <si>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</si>
  <si>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</si>
  <si>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</si>
  <si>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</si>
  <si>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</si>
  <si>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</si>
  <si>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</si>
  <si>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</si>
  <si>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</si>
  <si>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</si>
  <si>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</si>
  <si>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</si>
  <si>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</si>
  <si>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</si>
  <si>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</si>
  <si>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</si>
  <si>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</si>
  <si>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</si>
  <si>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</si>
  <si>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</si>
  <si>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</si>
  <si>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</si>
  <si>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</si>
  <si>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</si>
  <si>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</si>
  <si>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</si>
  <si>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</si>
  <si>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</si>
  <si>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</si>
  <si>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</si>
  <si>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</si>
  <si>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</si>
  <si>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</si>
  <si>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</si>
  <si>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</si>
  <si>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</si>
  <si>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</si>
  <si>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</si>
  <si>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</si>
  <si>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</si>
  <si>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</si>
  <si>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</si>
  <si>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</si>
  <si>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</si>
  <si>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</si>
  <si>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</si>
  <si>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</si>
  <si>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</si>
  <si>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</si>
  <si>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</si>
  <si>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</si>
  <si>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</si>
  <si>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</si>
  <si>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</si>
  <si>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</si>
  <si>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</si>
  <si>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</si>
  <si>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</si>
  <si>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</si>
  <si>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</si>
  <si>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</si>
  <si>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</si>
  <si>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</si>
  <si>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</si>
  <si>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</si>
  <si>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</si>
  <si>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</si>
  <si>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</si>
  <si>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</si>
  <si>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</si>
  <si>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</si>
  <si>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</si>
  <si>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</si>
  <si>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</si>
  <si>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</si>
  <si>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</si>
  <si>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</si>
  <si>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</si>
  <si>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</si>
  <si>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</si>
  <si>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</si>
  <si>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</si>
  <si>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</si>
  <si>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</si>
  <si>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</si>
  <si>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</si>
  <si>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</si>
  <si>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</si>
  <si>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</si>
  <si>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</si>
  <si>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</si>
  <si>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</si>
  <si>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</si>
  <si>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</si>
  <si>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</si>
  <si>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</si>
  <si>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</si>
  <si>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</si>
  <si>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</si>
  <si>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</si>
  <si>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</si>
  <si>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</si>
  <si>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</si>
  <si>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</si>
  <si>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</si>
  <si>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</si>
  <si>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</si>
  <si>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</si>
  <si>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</si>
  <si>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</si>
  <si>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</si>
  <si>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</si>
  <si>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</si>
  <si>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</si>
  <si>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</si>
  <si>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</si>
  <si>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</si>
  <si>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</si>
  <si>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</si>
  <si>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</si>
  <si>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</si>
  <si>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</si>
  <si>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</si>
  <si>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</si>
  <si>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</si>
  <si>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</si>
  <si>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</si>
  <si>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</si>
  <si>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</si>
  <si>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</si>
  <si>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</si>
  <si>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</si>
  <si>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</si>
  <si>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</si>
  <si>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</si>
  <si>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</si>
  <si>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</si>
  <si>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</si>
  <si>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</si>
  <si>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</si>
  <si>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</si>
  <si>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</si>
  <si>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</si>
  <si>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</si>
  <si>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</si>
  <si>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</si>
  <si>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</si>
  <si>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</si>
  <si>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</si>
  <si>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</si>
  <si>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</si>
  <si>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</si>
  <si>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</si>
  <si>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</si>
  <si>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</si>
  <si>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</si>
  <si>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</si>
  <si>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</si>
  <si>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</si>
  <si>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</si>
  <si>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</si>
  <si>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</si>
  <si>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</si>
  <si>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</si>
  <si>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</si>
  <si>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</si>
  <si>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</si>
  <si>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</si>
  <si>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</si>
  <si>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</si>
  <si>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</si>
  <si>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</si>
  <si>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</si>
  <si>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</si>
  <si>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</si>
  <si>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</si>
  <si>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</si>
  <si>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</si>
  <si>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</si>
  <si>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</si>
  <si>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</si>
  <si>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</si>
  <si>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</si>
  <si>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</si>
  <si>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</si>
  <si>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</si>
  <si>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</si>
  <si>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</si>
  <si>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</si>
  <si>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</si>
  <si>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</si>
  <si>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</si>
  <si>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</si>
  <si>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</si>
  <si>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</si>
  <si>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</si>
  <si>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</si>
  <si>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</si>
  <si>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</si>
  <si>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</si>
  <si>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</si>
  <si>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</si>
  <si>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</si>
  <si>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</si>
  <si>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</si>
  <si>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</si>
  <si>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</si>
  <si>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</si>
  <si>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</si>
  <si>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</si>
  <si>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</si>
  <si>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</si>
  <si>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</si>
  <si>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</si>
  <si>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</si>
  <si>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</si>
  <si>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</si>
  <si>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</si>
  <si>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</si>
  <si>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</si>
  <si>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</si>
  <si>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</si>
  <si>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</si>
  <si>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</si>
  <si>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</si>
  <si>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</si>
  <si>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</si>
  <si>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</si>
  <si>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</si>
  <si>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</si>
  <si>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</si>
  <si>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</si>
  <si>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</si>
  <si>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</si>
  <si>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</si>
  <si>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</si>
  <si>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</si>
  <si>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</si>
  <si>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</si>
  <si>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</si>
  <si>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</si>
  <si>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</si>
  <si>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</si>
  <si>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</si>
  <si>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</si>
  <si>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</si>
  <si>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</si>
  <si>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</si>
  <si>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</si>
  <si>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</si>
  <si>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</si>
  <si>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</si>
  <si>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</si>
  <si>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</si>
  <si>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</si>
  <si>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</si>
  <si>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</si>
  <si>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</si>
  <si>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</si>
  <si>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</si>
  <si>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</si>
  <si>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</si>
  <si>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</si>
  <si>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</si>
  <si>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</si>
  <si>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</si>
  <si>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</si>
  <si>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</si>
  <si>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</si>
  <si>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</si>
  <si>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</si>
  <si>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</si>
  <si>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</si>
  <si>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</si>
  <si>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</si>
  <si>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</si>
  <si>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</si>
  <si>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</si>
  <si>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</si>
  <si>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</si>
  <si>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</si>
  <si>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</si>
  <si>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</si>
  <si>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</si>
  <si>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</si>
  <si>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</si>
  <si>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</si>
  <si>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</si>
  <si>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</si>
  <si>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</si>
  <si>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</si>
  <si>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</si>
  <si>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</si>
  <si>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</si>
  <si>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</si>
  <si>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</si>
  <si>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</si>
  <si>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</si>
  <si>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</si>
  <si>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</si>
  <si>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</si>
  <si>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</si>
  <si>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</si>
  <si>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</si>
  <si>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</si>
  <si>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</si>
  <si>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</si>
  <si>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</si>
  <si>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</si>
  <si>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</si>
  <si>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</si>
  <si>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</si>
  <si>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</si>
  <si>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</si>
  <si>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</si>
  <si>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</si>
  <si>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</si>
  <si>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</si>
  <si>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</si>
  <si>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</si>
  <si>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</si>
  <si>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</si>
  <si>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</si>
  <si>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</si>
  <si>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</si>
  <si>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</si>
  <si>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</si>
  <si>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</si>
  <si>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</si>
  <si>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</si>
  <si>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</si>
  <si>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</si>
  <si>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</si>
  <si>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</si>
  <si>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</si>
  <si>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</si>
  <si>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</si>
  <si>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</si>
  <si>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</si>
  <si>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</si>
  <si>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</si>
  <si>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</si>
  <si>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</si>
  <si>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</si>
  <si>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</si>
  <si>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</si>
  <si>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</si>
  <si>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</si>
  <si>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</si>
  <si>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</si>
  <si>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</si>
  <si>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</si>
  <si>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</si>
  <si>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</si>
  <si>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</si>
  <si>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</si>
  <si>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</si>
  <si>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</si>
  <si>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</si>
  <si>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</si>
  <si>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</si>
  <si>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</si>
  <si>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</si>
  <si>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</si>
  <si>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</si>
  <si>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</si>
  <si>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</si>
  <si>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</si>
  <si>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</si>
  <si>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</si>
  <si>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</si>
  <si>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</si>
  <si>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</si>
  <si>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</si>
  <si>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</si>
  <si>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</si>
  <si>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</si>
  <si>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</si>
  <si>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</si>
  <si>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</si>
  <si>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</si>
  <si>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</si>
  <si>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</si>
  <si>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</si>
  <si>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</si>
  <si>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</si>
  <si>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</si>
  <si>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</si>
  <si>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</si>
  <si>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</si>
  <si>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</si>
  <si>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</si>
  <si>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</si>
  <si>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</si>
  <si>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</si>
  <si>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</si>
  <si>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</si>
  <si>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</si>
  <si>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</si>
  <si>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</si>
  <si>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</si>
  <si>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</si>
  <si>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</si>
  <si>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</si>
  <si>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</si>
  <si>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</si>
  <si>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</si>
  <si>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</si>
  <si>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</si>
  <si>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</si>
  <si>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</si>
  <si>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</si>
  <si>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</si>
  <si>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</si>
  <si>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</si>
  <si>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</si>
  <si>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</si>
  <si>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</si>
  <si>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</si>
  <si>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</si>
  <si>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</si>
  <si>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</si>
  <si>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</si>
  <si>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</si>
  <si>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</si>
  <si>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</si>
  <si>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</si>
  <si>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</si>
  <si>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</si>
  <si>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</si>
  <si>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</si>
  <si>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</si>
  <si>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</si>
  <si>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</si>
  <si>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</si>
  <si>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</si>
  <si>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</si>
  <si>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</si>
  <si>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</si>
  <si>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</si>
  <si>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</si>
  <si>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</si>
  <si>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</si>
  <si>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</si>
  <si>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</si>
  <si>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</si>
  <si>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</si>
  <si>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</si>
  <si>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</si>
  <si>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</si>
  <si>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</si>
  <si>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</si>
  <si>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</si>
  <si>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</si>
  <si>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</si>
  <si>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</si>
  <si>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</si>
  <si>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</si>
  <si>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</si>
  <si>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</si>
  <si>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</si>
  <si>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</si>
  <si>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</si>
  <si>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</si>
  <si>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</si>
  <si>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</si>
  <si>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</si>
  <si>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</si>
  <si>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</si>
  <si>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</si>
  <si>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</si>
  <si>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</si>
  <si>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</si>
  <si>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</si>
  <si>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</si>
  <si>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</si>
  <si>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</si>
  <si>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</si>
  <si>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</si>
  <si>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</si>
  <si>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</si>
  <si>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</si>
  <si>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</si>
  <si>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</si>
  <si>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</si>
  <si>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</si>
  <si>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</si>
  <si>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</si>
  <si>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</si>
  <si>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</si>
  <si>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</si>
  <si>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</si>
  <si>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</si>
  <si>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</si>
  <si>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</si>
  <si>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</si>
  <si>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</si>
  <si>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</si>
  <si>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</si>
  <si>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</si>
  <si>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</si>
  <si>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</si>
  <si>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</si>
  <si>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</si>
  <si>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</si>
  <si>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</si>
  <si>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</si>
  <si>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</si>
  <si>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</si>
  <si>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</si>
  <si>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</si>
  <si>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</si>
  <si>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</si>
  <si>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</si>
  <si>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</si>
  <si>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</si>
  <si>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</si>
  <si>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</si>
  <si>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</si>
  <si>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</si>
  <si>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</si>
  <si>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</si>
  <si>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</si>
  <si>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</si>
  <si>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</si>
  <si>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</si>
  <si>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</si>
  <si>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</si>
  <si>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</si>
  <si>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</si>
  <si>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</si>
  <si>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</si>
  <si>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</si>
  <si>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</si>
  <si>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</si>
  <si>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</si>
  <si>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</si>
  <si>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</si>
  <si>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</si>
  <si>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</si>
  <si>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</si>
  <si>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</si>
  <si>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</si>
  <si>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</si>
  <si>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</si>
  <si>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</si>
  <si>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</si>
  <si>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</si>
  <si>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</si>
  <si>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</si>
  <si>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</si>
  <si>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</si>
  <si>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</si>
  <si>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</si>
  <si>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</si>
  <si>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</si>
  <si>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</si>
  <si>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</si>
  <si>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</si>
  <si>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</si>
  <si>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</si>
  <si>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</si>
  <si>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</si>
  <si>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</si>
  <si>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</si>
  <si>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</si>
  <si>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</si>
  <si>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</si>
  <si>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</si>
  <si>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</si>
  <si>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</si>
  <si>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</si>
  <si>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</si>
  <si>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</si>
  <si>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</si>
  <si>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</si>
  <si>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</si>
  <si>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</si>
  <si>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</si>
  <si>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</si>
  <si>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</si>
  <si>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</si>
  <si>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</si>
  <si>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</si>
  <si>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</si>
  <si>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</si>
  <si>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</si>
  <si>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</si>
  <si>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</si>
  <si>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</si>
  <si>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</si>
  <si>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</si>
  <si>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</si>
  <si>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</si>
  <si>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</si>
  <si>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</si>
  <si>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</si>
  <si>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</si>
  <si>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</si>
  <si>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</si>
  <si>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</si>
  <si>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</si>
  <si>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</si>
  <si>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</si>
  <si>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</si>
  <si>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</si>
  <si>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</si>
  <si>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</si>
  <si>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</si>
  <si>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</si>
  <si>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</si>
  <si>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</si>
  <si>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</si>
  <si>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</si>
  <si>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</si>
  <si>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</si>
  <si>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</si>
  <si>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</si>
  <si>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</si>
  <si>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</si>
  <si>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</si>
  <si>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</si>
  <si>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</si>
  <si>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</si>
  <si>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</si>
  <si>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</si>
  <si>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</si>
  <si>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</si>
  <si>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</si>
  <si>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</si>
  <si>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</si>
  <si>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</si>
  <si>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</si>
  <si>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</si>
  <si>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</si>
  <si>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</si>
  <si>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</si>
  <si>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</si>
  <si>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</si>
  <si>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</si>
  <si>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</si>
  <si>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</si>
  <si>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</si>
  <si>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</si>
  <si>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</si>
  <si>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</si>
  <si>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</si>
  <si>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</si>
  <si>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</si>
  <si>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</si>
  <si>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</si>
  <si>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</si>
  <si>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</si>
  <si>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</si>
  <si>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</si>
  <si>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</si>
  <si>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</si>
  <si>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</si>
  <si>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</si>
  <si>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</si>
  <si>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</si>
  <si>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</si>
  <si>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</si>
  <si>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</si>
  <si>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</si>
  <si>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</si>
  <si>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</si>
  <si>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</si>
  <si>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</si>
  <si>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</si>
  <si>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</si>
  <si>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</si>
  <si>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</si>
  <si>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</si>
  <si>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</si>
  <si>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</si>
  <si>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</si>
  <si>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</si>
  <si>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</si>
  <si>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</si>
  <si>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</si>
  <si>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</si>
  <si>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</si>
  <si>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</si>
  <si>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</si>
  <si>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</si>
  <si>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</si>
  <si>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</si>
  <si>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</si>
  <si>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</si>
  <si>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</si>
  <si>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</si>
  <si>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</si>
  <si>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</si>
  <si>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</si>
  <si>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</si>
  <si>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</si>
  <si>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</si>
  <si>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</si>
  <si>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</si>
  <si>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</si>
  <si>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</si>
  <si>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</si>
  <si>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</si>
  <si>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</si>
  <si>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</si>
  <si>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</si>
  <si>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</si>
  <si>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</si>
  <si>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</si>
  <si>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</si>
  <si>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</si>
  <si>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</si>
  <si>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</si>
  <si>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</si>
  <si>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</si>
  <si>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</si>
  <si>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</si>
  <si>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</si>
  <si>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</si>
  <si>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</si>
  <si>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</si>
  <si>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</si>
  <si>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</si>
  <si>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</si>
  <si>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</si>
  <si>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</si>
  <si>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</si>
  <si>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</si>
  <si>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</si>
  <si>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</si>
  <si>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</si>
  <si>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</si>
  <si>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</si>
  <si>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</si>
  <si>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</si>
  <si>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</si>
  <si>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</si>
  <si>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</si>
  <si>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</si>
  <si>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</si>
  <si>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</si>
  <si>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</si>
  <si>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</si>
  <si>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</si>
  <si>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</si>
  <si>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</si>
  <si>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</si>
  <si>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</si>
  <si>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</si>
  <si>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</si>
  <si>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</si>
  <si>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</si>
  <si>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</si>
  <si>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</si>
  <si>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</si>
  <si>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</si>
  <si>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</si>
  <si>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</si>
  <si>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</si>
  <si>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</si>
  <si>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</si>
  <si>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</si>
  <si>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</si>
  <si>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</si>
  <si>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</si>
  <si>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</si>
  <si>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</si>
  <si>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</si>
  <si>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</si>
  <si>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</si>
  <si>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</si>
  <si>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</si>
  <si>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</si>
  <si>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</si>
  <si>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</si>
  <si>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</si>
  <si>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</si>
  <si>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</si>
  <si>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</si>
  <si>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</si>
  <si>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</si>
  <si>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</si>
  <si>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</si>
  <si>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</si>
  <si>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</si>
  <si>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</si>
  <si>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</si>
  <si>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</si>
  <si>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</si>
  <si>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</si>
  <si>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</si>
  <si>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</si>
  <si>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</si>
  <si>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</si>
  <si>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</si>
  <si>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</si>
  <si>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</si>
  <si>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</si>
  <si>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</si>
  <si>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</si>
  <si>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</si>
  <si>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</si>
  <si>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</si>
  <si>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</si>
  <si>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</si>
  <si>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</si>
  <si>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</si>
  <si>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</si>
  <si>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</si>
  <si>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</si>
  <si>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</si>
  <si>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</si>
  <si>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</si>
  <si>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</si>
  <si>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</si>
  <si>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</si>
  <si>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</si>
  <si>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</si>
  <si>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</si>
  <si>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</si>
  <si>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</si>
  <si>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</si>
  <si>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</si>
  <si>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</si>
  <si>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</si>
  <si>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</si>
  <si>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</si>
  <si>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</si>
  <si>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</si>
  <si>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</si>
  <si>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</si>
  <si>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</si>
  <si>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</si>
  <si>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</si>
  <si>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</si>
  <si>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</si>
  <si>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</si>
  <si>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</si>
  <si>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</si>
  <si>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</si>
  <si>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</si>
  <si>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</si>
  <si>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</si>
  <si>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</si>
  <si>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</si>
  <si>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</si>
  <si>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</si>
  <si>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</si>
  <si>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</si>
  <si>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</si>
  <si>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</si>
  <si>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</si>
  <si>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</si>
  <si>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</si>
  <si>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</si>
  <si>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</si>
  <si>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</si>
  <si>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</si>
  <si>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</si>
  <si>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</si>
  <si>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</si>
  <si>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</si>
  <si>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</si>
  <si>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</si>
  <si>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</si>
  <si>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</si>
  <si>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</si>
  <si>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</si>
  <si>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</si>
  <si>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</si>
  <si>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</si>
  <si>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</si>
  <si>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</si>
  <si>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</si>
  <si>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</si>
  <si>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</si>
  <si>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</si>
  <si>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</si>
  <si>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</si>
  <si>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</si>
  <si>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</si>
  <si>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</si>
  <si>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</si>
  <si>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</si>
  <si>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</si>
  <si>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</si>
  <si>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</si>
  <si>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</si>
  <si>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</si>
  <si>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</si>
  <si>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</si>
  <si>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</si>
  <si>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</si>
  <si>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</si>
  <si>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</si>
  <si>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</si>
  <si>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</si>
  <si>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</si>
  <si>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</si>
  <si>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</si>
  <si>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</si>
  <si>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</si>
  <si>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</si>
  <si>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</si>
  <si>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</si>
  <si>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</si>
  <si>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</si>
  <si>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</si>
  <si>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</si>
  <si>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</si>
  <si>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</si>
  <si>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</si>
  <si>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</si>
  <si>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</si>
  <si>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</si>
  <si>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</si>
  <si>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</si>
  <si>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</si>
  <si>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</si>
  <si>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</si>
  <si>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</si>
  <si>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</si>
  <si>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</si>
  <si>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</si>
  <si>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</si>
  <si>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</si>
  <si>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</si>
  <si>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</si>
  <si>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</si>
  <si>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</si>
  <si>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</si>
  <si>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</si>
  <si>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</si>
  <si>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</si>
  <si>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</si>
  <si>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</si>
  <si>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</si>
  <si>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</si>
  <si>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</si>
  <si>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</si>
  <si>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</si>
  <si>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</si>
  <si>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</si>
  <si>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</si>
  <si>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</si>
  <si>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</si>
  <si>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</si>
  <si>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</si>
  <si>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</si>
  <si>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</si>
  <si>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</si>
  <si>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</si>
  <si>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</si>
  <si>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</si>
  <si>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</si>
  <si>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</si>
  <si>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</si>
  <si>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</si>
  <si>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</si>
  <si>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</si>
  <si>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</si>
  <si>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</si>
  <si>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</si>
  <si>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</si>
  <si>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</si>
  <si>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</si>
  <si>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</si>
  <si>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</si>
  <si>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</si>
  <si>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</si>
  <si>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</si>
  <si>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</si>
  <si>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</si>
  <si>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</si>
  <si>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</si>
  <si>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</si>
  <si>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</si>
  <si>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</si>
  <si>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</si>
  <si>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</si>
  <si>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</si>
  <si>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</si>
  <si>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</si>
  <si>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</si>
  <si>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</si>
  <si>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</si>
  <si>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</si>
  <si>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</si>
  <si>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</si>
  <si>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</si>
  <si>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</si>
  <si>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</si>
  <si>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</si>
  <si>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</si>
  <si>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</si>
  <si>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</si>
  <si>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</si>
  <si>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</si>
  <si>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</si>
  <si>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</si>
  <si>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</si>
  <si>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</si>
  <si>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</si>
  <si>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</si>
  <si>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</si>
  <si>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</si>
  <si>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</si>
  <si>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</si>
  <si>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</si>
  <si>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</si>
  <si>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</si>
  <si>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</si>
  <si>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</si>
  <si>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</si>
  <si>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</si>
  <si>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</si>
  <si>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</si>
  <si>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</si>
  <si>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</si>
  <si>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</si>
  <si>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</si>
  <si>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</si>
  <si>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</si>
  <si>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</si>
  <si>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</si>
  <si>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</si>
  <si>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</si>
  <si>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</si>
  <si>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</si>
  <si>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</si>
  <si>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</si>
  <si>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</si>
  <si>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</si>
  <si>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</si>
  <si>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</si>
  <si>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</si>
  <si>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</si>
  <si>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</si>
  <si>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</si>
  <si>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</si>
  <si>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</si>
  <si>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</si>
  <si>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</si>
  <si>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</si>
  <si>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</si>
  <si>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</si>
  <si>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</si>
  <si>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</si>
  <si>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</si>
  <si>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</si>
  <si>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</si>
  <si>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</si>
  <si>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</si>
  <si>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</si>
  <si>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</si>
  <si>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</si>
  <si>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</si>
  <si>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</si>
  <si>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</si>
  <si>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</si>
  <si>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</si>
  <si>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</si>
  <si>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</si>
  <si>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</si>
  <si>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</si>
  <si>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</si>
  <si>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</si>
  <si>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</si>
  <si>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</si>
  <si>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</si>
  <si>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</si>
  <si>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</si>
  <si>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</si>
  <si>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</si>
  <si>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</si>
  <si>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</si>
  <si>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</si>
  <si>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</si>
  <si>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</si>
  <si>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</si>
  <si>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</si>
  <si>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</si>
  <si>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</si>
  <si>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</si>
  <si>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</si>
  <si>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</si>
  <si>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</si>
  <si>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</si>
  <si>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</si>
  <si>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</si>
  <si>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</si>
  <si>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</si>
  <si>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</si>
  <si>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</si>
  <si>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</si>
  <si>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</si>
  <si>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</si>
  <si>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</si>
  <si>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</si>
  <si>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</si>
  <si>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</si>
  <si>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</si>
  <si>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</si>
  <si>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</si>
  <si>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</si>
  <si>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</si>
  <si>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</si>
  <si>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</si>
  <si>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</si>
  <si>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</si>
  <si>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</si>
  <si>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</si>
  <si>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</si>
  <si>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</si>
  <si>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</si>
  <si>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</si>
  <si>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</si>
  <si>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</si>
  <si>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</si>
  <si>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</si>
  <si>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</si>
  <si>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</si>
  <si>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</si>
  <si>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</si>
  <si>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</si>
  <si>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</si>
  <si>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</si>
  <si>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</si>
  <si>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</si>
  <si>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</si>
  <si>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</si>
  <si>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</si>
  <si>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</si>
  <si>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</si>
  <si>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</si>
  <si>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</si>
  <si>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</si>
  <si>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</si>
  <si>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</si>
  <si>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</si>
  <si>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</si>
  <si>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</si>
  <si>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</si>
  <si>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</si>
  <si>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</si>
  <si>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</si>
  <si>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</si>
  <si>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</si>
  <si>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</si>
  <si>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</si>
  <si>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</si>
  <si>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</si>
  <si>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</si>
  <si>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</si>
  <si>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</si>
  <si>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</si>
  <si>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</si>
  <si>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</si>
  <si>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</si>
  <si>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</si>
  <si>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</si>
  <si>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</si>
  <si>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</si>
  <si>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</si>
  <si>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</si>
  <si>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</si>
  <si>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</si>
  <si>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</si>
  <si>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</si>
  <si>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</si>
  <si>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</si>
  <si>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</si>
  <si>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</si>
  <si>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</si>
  <si>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</si>
  <si>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</si>
  <si>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</si>
  <si>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</si>
  <si>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</si>
  <si>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</si>
  <si>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</si>
  <si>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</si>
  <si>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</si>
  <si>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</si>
  <si>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</si>
  <si>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</si>
  <si>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</si>
  <si>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</si>
  <si>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</si>
  <si>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</si>
  <si>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</si>
  <si>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</si>
  <si>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</si>
  <si>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</si>
  <si>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</si>
  <si>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</si>
  <si>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</si>
  <si>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</si>
  <si>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</si>
  <si>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</si>
  <si>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</si>
  <si>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</si>
  <si>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</si>
  <si>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</si>
  <si>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</si>
  <si>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</si>
  <si>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</si>
  <si>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</si>
  <si>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</si>
  <si>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</si>
  <si>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</si>
  <si>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</si>
  <si>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</si>
  <si>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</si>
  <si>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</si>
  <si>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</si>
  <si>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</si>
  <si>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</si>
  <si>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</si>
  <si>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</si>
  <si>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</si>
  <si>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</si>
  <si>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</si>
  <si>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</si>
  <si>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</si>
  <si>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</si>
  <si>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</si>
  <si>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</si>
  <si>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</si>
  <si>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</si>
  <si>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</si>
  <si>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</si>
  <si>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</si>
  <si>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</si>
  <si>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</si>
  <si>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</si>
  <si>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</si>
  <si>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</si>
  <si>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</si>
  <si>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</si>
  <si>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</si>
  <si>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</si>
  <si>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</si>
  <si>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</si>
  <si>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</si>
  <si>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</si>
  <si>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</si>
  <si>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</si>
  <si>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</si>
  <si>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</si>
  <si>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</si>
  <si>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</si>
  <si>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</si>
  <si>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</si>
  <si>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</si>
  <si>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</si>
  <si>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</si>
  <si>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</si>
  <si>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</si>
  <si>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</si>
  <si>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</si>
  <si>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</si>
  <si>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</si>
  <si>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</si>
  <si>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</si>
  <si>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</si>
  <si>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</si>
  <si>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</si>
  <si>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</si>
  <si>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</si>
  <si>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</si>
  <si>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</si>
  <si>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</si>
  <si>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</si>
  <si>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</si>
  <si>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</si>
  <si>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</si>
  <si>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</si>
  <si>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</si>
  <si>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</si>
  <si>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</si>
  <si>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</si>
  <si>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</si>
  <si>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</si>
  <si>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</si>
  <si>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</si>
  <si>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</si>
  <si>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</si>
  <si>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</si>
  <si>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</si>
  <si>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</si>
  <si>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</si>
  <si>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</si>
  <si>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</si>
  <si>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</si>
  <si>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</si>
  <si>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</si>
  <si>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</si>
  <si>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</si>
  <si>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</si>
  <si>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</si>
  <si>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</si>
  <si>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</si>
  <si>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</si>
  <si>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</si>
  <si>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</si>
  <si>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</si>
  <si>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</si>
  <si>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</si>
  <si>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</si>
  <si>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</si>
  <si>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</si>
  <si>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</si>
  <si>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</si>
  <si>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</si>
  <si>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</si>
  <si>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</si>
  <si>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</si>
  <si>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</si>
  <si>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</si>
  <si>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</si>
  <si>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</si>
  <si>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</si>
  <si>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</si>
  <si>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</si>
  <si>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</si>
  <si>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</si>
  <si>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</si>
  <si>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</si>
  <si>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</si>
  <si>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</si>
  <si>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</si>
  <si>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</si>
  <si>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</si>
  <si>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</si>
  <si>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</si>
  <si>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</si>
  <si>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</si>
  <si>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</si>
  <si>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</si>
  <si>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</si>
  <si>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</si>
  <si>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</si>
  <si>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</si>
  <si>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</si>
  <si>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</si>
  <si>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</si>
  <si>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</si>
  <si>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</si>
  <si>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</si>
  <si>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</si>
  <si>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</si>
  <si>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</si>
  <si>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</si>
  <si>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</si>
  <si>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</si>
  <si>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</si>
  <si>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</si>
  <si>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</si>
  <si>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</si>
  <si>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</si>
  <si>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</si>
  <si>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</si>
  <si>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</si>
  <si>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</si>
  <si>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</si>
  <si>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</si>
  <si>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</si>
  <si>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</si>
  <si>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</si>
  <si>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</si>
  <si>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</si>
  <si>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</si>
  <si>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</si>
  <si>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</si>
  <si>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</si>
  <si>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</si>
  <si>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</si>
  <si>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</si>
  <si>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</si>
  <si>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</si>
  <si>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</si>
  <si>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</si>
  <si>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</si>
  <si>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</si>
  <si>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</si>
  <si>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</si>
  <si>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</si>
  <si>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</si>
  <si>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</si>
  <si>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</si>
  <si>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</si>
  <si>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</si>
  <si>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</si>
  <si>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</si>
  <si>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</si>
  <si>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</si>
  <si>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</si>
  <si>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</si>
  <si>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</si>
  <si>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</si>
  <si>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</si>
  <si>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</si>
  <si>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</si>
  <si>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</si>
  <si>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</si>
  <si>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</si>
  <si>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</si>
  <si>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</si>
  <si>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</si>
  <si>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</si>
  <si>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</si>
  <si>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</si>
  <si>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</si>
  <si>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</si>
  <si>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</si>
  <si>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</si>
  <si>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</si>
  <si>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</si>
  <si>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</si>
  <si>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</si>
  <si>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</si>
  <si>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</si>
  <si>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</si>
  <si>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</si>
  <si>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</si>
  <si>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</si>
  <si>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</si>
  <si>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</si>
  <si>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</si>
  <si>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</si>
  <si>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</si>
  <si>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</si>
  <si>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</si>
  <si>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</si>
  <si>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</si>
  <si>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</si>
  <si>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</si>
  <si>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</si>
  <si>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</si>
  <si>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</si>
  <si>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</si>
  <si>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</si>
  <si>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</si>
  <si>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</si>
  <si>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</si>
  <si>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</si>
  <si>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</si>
  <si>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</si>
  <si>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</si>
  <si>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</si>
  <si>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</si>
  <si>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</si>
  <si>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</si>
  <si>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</si>
  <si>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</si>
  <si>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</si>
  <si>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</si>
  <si>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</si>
  <si>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</si>
  <si>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</si>
  <si>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</si>
  <si>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</si>
  <si>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</si>
  <si>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</si>
  <si>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</si>
  <si>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</si>
  <si>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</si>
  <si>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</si>
  <si>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</si>
  <si>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</si>
  <si>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</si>
  <si>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</si>
  <si>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</si>
  <si>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</si>
  <si>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</si>
  <si>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</si>
  <si>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</si>
  <si>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</si>
  <si>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</si>
  <si>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</si>
  <si>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</si>
  <si>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</si>
  <si>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</si>
  <si>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</si>
  <si>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</si>
  <si>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</si>
  <si>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</si>
  <si>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</si>
  <si>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</si>
  <si>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</si>
  <si>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</si>
  <si>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</si>
  <si>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</si>
  <si>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</si>
  <si>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</si>
  <si>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</si>
  <si>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</si>
  <si>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</si>
  <si>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</si>
  <si>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</si>
  <si>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</si>
  <si>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</si>
  <si>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</si>
  <si>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</si>
  <si>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</si>
  <si>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</si>
  <si>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</si>
  <si>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</si>
  <si>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</si>
  <si>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</si>
  <si>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</si>
  <si>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</si>
  <si>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</si>
  <si>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</si>
  <si>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</si>
  <si>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</si>
  <si>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</si>
  <si>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</si>
  <si>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</si>
  <si>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</si>
  <si>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</si>
  <si>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</si>
  <si>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</si>
  <si>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</si>
  <si>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</si>
  <si>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</si>
  <si>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</si>
  <si>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</si>
  <si>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</si>
  <si>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</si>
  <si>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</si>
  <si>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</si>
  <si>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</si>
  <si>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</si>
  <si>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</si>
  <si>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</si>
  <si>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</si>
  <si>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</si>
  <si>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</si>
  <si>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</si>
  <si>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</si>
  <si>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</si>
  <si>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</si>
  <si>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</si>
  <si>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</si>
  <si>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</si>
  <si>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</si>
  <si>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</si>
  <si>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</si>
  <si>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</si>
  <si>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</si>
  <si>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</si>
  <si>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</si>
  <si>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</si>
  <si>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</si>
  <si>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</si>
  <si>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</si>
  <si>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</si>
  <si>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</si>
  <si>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</si>
  <si>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</si>
  <si>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</si>
  <si>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</si>
  <si>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</si>
  <si>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</si>
  <si>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</si>
  <si>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</si>
  <si>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</si>
  <si>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</si>
  <si>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</si>
  <si>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</si>
  <si>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</si>
  <si>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</si>
  <si>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</si>
  <si>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</si>
  <si>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</si>
  <si>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</si>
  <si>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</si>
  <si>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</si>
  <si>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</si>
  <si>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</si>
  <si>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</si>
  <si>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</si>
  <si>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</si>
  <si>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</si>
  <si>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</si>
  <si>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</si>
  <si>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</si>
  <si>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</si>
  <si>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</si>
  <si>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</si>
  <si>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</si>
  <si>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</si>
  <si>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</si>
  <si>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</si>
  <si>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</si>
  <si>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</si>
  <si>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</si>
  <si>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</si>
  <si>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</si>
  <si>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</si>
  <si>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</si>
  <si>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</si>
  <si>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</si>
  <si>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</si>
  <si>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</si>
  <si>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</si>
  <si>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</si>
  <si>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</si>
  <si>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</si>
  <si>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</si>
  <si>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</si>
  <si>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</si>
  <si>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</si>
  <si>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</si>
  <si>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</si>
  <si>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</si>
  <si>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</si>
  <si>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</si>
  <si>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</si>
  <si>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</si>
  <si>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</si>
  <si>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</si>
  <si>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</si>
  <si>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</si>
  <si>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</si>
  <si>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</si>
  <si>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</si>
  <si>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</si>
  <si>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</si>
  <si>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</si>
  <si>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</si>
  <si>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</si>
  <si>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</si>
  <si>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</si>
  <si>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</si>
  <si>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</si>
  <si>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</si>
  <si>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</si>
  <si>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</si>
  <si>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</si>
  <si>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</si>
  <si>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</si>
  <si>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</si>
  <si>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</si>
  <si>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</si>
  <si>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</si>
  <si>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</si>
  <si>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</si>
  <si>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</si>
  <si>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</si>
  <si>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</si>
  <si>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</si>
  <si>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</si>
  <si>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</si>
  <si>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</si>
  <si>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</si>
  <si>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</si>
  <si>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</si>
  <si>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</si>
  <si>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</si>
  <si>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</si>
  <si>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</si>
  <si>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</si>
  <si>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</si>
  <si>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</si>
  <si>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</si>
  <si>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</si>
  <si>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</si>
  <si>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</si>
  <si>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</si>
  <si>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</si>
  <si>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</si>
  <si>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</si>
  <si>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</si>
  <si>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</si>
  <si>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</si>
  <si>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</si>
  <si>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</si>
  <si>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</si>
  <si>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</si>
  <si>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</si>
  <si>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</si>
  <si>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</si>
  <si>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</si>
  <si>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</si>
  <si>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</si>
  <si>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</si>
  <si>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</si>
  <si>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</si>
  <si>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</si>
  <si>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</si>
  <si>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</si>
  <si>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</si>
  <si>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</si>
  <si>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</si>
  <si>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</si>
  <si>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</si>
  <si>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</si>
  <si>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</si>
  <si>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</si>
  <si>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</si>
  <si>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</si>
  <si>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</si>
  <si>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</si>
  <si>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</si>
  <si>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</si>
  <si>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</si>
  <si>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</si>
  <si>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</si>
  <si>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</si>
  <si>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</si>
  <si>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</si>
  <si>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</si>
  <si>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</si>
  <si>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</si>
  <si>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</si>
  <si>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</si>
  <si>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</si>
  <si>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</si>
  <si>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</si>
  <si>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</si>
  <si>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</si>
  <si>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</si>
  <si>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</si>
  <si>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</si>
  <si>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</si>
  <si>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</si>
  <si>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</si>
  <si>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</si>
  <si>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</si>
  <si>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</si>
  <si>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</si>
  <si>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</si>
  <si>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</si>
  <si>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</si>
  <si>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</si>
  <si>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</si>
  <si>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</si>
  <si>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</si>
  <si>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</si>
  <si>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</si>
  <si>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</si>
  <si>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</si>
  <si>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</si>
  <si>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</si>
  <si>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</si>
  <si>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</si>
  <si>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</si>
  <si>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</si>
  <si>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</si>
  <si>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</si>
  <si>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</si>
  <si>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</si>
  <si>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</si>
  <si>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</si>
  <si>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</si>
  <si>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</si>
  <si>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</si>
  <si>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</si>
  <si>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</si>
  <si>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</si>
  <si>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</si>
  <si>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</si>
  <si>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</si>
  <si>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</si>
  <si>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</si>
  <si>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</si>
  <si>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</si>
  <si>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</si>
  <si>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</si>
  <si>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</si>
  <si>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</si>
  <si>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</si>
  <si>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</si>
  <si>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</si>
  <si>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</si>
  <si>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</si>
  <si>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</si>
  <si>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</si>
  <si>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</si>
  <si>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</si>
  <si>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</si>
  <si>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</si>
  <si>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</si>
  <si>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</si>
  <si>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</si>
  <si>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</si>
  <si>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</si>
  <si>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</si>
  <si>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</si>
  <si>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</si>
  <si>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</si>
  <si>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</si>
  <si>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</si>
  <si>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</si>
  <si>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</si>
  <si>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</si>
  <si>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</si>
  <si>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</si>
  <si>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</si>
  <si>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</si>
  <si>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</si>
  <si>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</si>
  <si>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</si>
  <si>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</si>
  <si>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</si>
  <si>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</si>
  <si>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</si>
  <si>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</si>
  <si>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</si>
  <si>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</si>
  <si>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</si>
  <si>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</si>
  <si>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</si>
  <si>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</si>
  <si>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</si>
  <si>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</si>
  <si>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</si>
  <si>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</si>
  <si>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</si>
  <si>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</si>
  <si>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</si>
  <si>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</si>
  <si>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</si>
  <si>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</si>
  <si>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</si>
  <si>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</si>
  <si>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</si>
  <si>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</si>
  <si>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</si>
  <si>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</si>
  <si>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</si>
  <si>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</si>
  <si>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</si>
  <si>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</si>
  <si>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</si>
  <si>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</si>
  <si>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</si>
  <si>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</si>
  <si>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</si>
  <si>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</si>
  <si>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</si>
  <si>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</si>
  <si>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</si>
  <si>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</si>
  <si>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</si>
  <si>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</si>
  <si>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</si>
  <si>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</si>
  <si>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</si>
  <si>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</si>
  <si>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</si>
  <si>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</si>
  <si>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</si>
  <si>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</si>
  <si>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</si>
  <si>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</si>
  <si>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</si>
  <si>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</si>
  <si>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</si>
  <si>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</si>
  <si>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</si>
  <si>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</si>
  <si>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</si>
  <si>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</si>
  <si>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</si>
  <si>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</si>
  <si>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</si>
  <si>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</si>
  <si>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</si>
  <si>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</si>
  <si>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</si>
  <si>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</si>
  <si>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</si>
  <si>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</si>
  <si>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</si>
  <si>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</si>
  <si>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</si>
  <si>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</si>
  <si>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</si>
  <si>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</si>
  <si>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</si>
  <si>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</si>
  <si>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</si>
  <si>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</si>
  <si>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</si>
  <si>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</si>
  <si>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</si>
  <si>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</si>
  <si>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</si>
  <si>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</si>
  <si>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</si>
  <si>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</si>
  <si>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</si>
  <si>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</si>
  <si>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</si>
  <si>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</si>
  <si>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</si>
  <si>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</si>
  <si>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</si>
  <si>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</si>
  <si>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</si>
  <si>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</si>
  <si>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</si>
  <si>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</si>
  <si>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</si>
  <si>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</si>
  <si>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</si>
  <si>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</si>
  <si>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</si>
  <si>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</si>
  <si>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</si>
  <si>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</si>
  <si>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</si>
  <si>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</si>
  <si>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</si>
  <si>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</si>
  <si>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</si>
  <si>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</si>
  <si>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</si>
  <si>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</si>
  <si>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</si>
  <si>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</si>
  <si>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</si>
  <si>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</si>
  <si>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</si>
  <si>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</si>
  <si>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</si>
  <si>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</si>
  <si>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</si>
  <si>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</si>
  <si>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</si>
  <si>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</si>
  <si>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</si>
  <si>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</si>
  <si>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</si>
  <si>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</si>
  <si>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</si>
  <si>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</si>
  <si>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</si>
  <si>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</si>
  <si>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</si>
  <si>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</si>
  <si>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</si>
  <si>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</si>
  <si>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</si>
  <si>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</si>
  <si>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</si>
  <si>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</si>
  <si>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</si>
  <si>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</si>
  <si>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</si>
  <si>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</si>
  <si>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</si>
  <si>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</si>
  <si>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</si>
  <si>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</si>
  <si>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</si>
  <si>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</si>
  <si>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</si>
  <si>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</si>
  <si>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</si>
  <si>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</si>
  <si>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</si>
  <si>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</si>
  <si>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</si>
  <si>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</si>
  <si>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</si>
  <si>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</si>
  <si>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</si>
  <si>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</si>
  <si>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</si>
  <si>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</si>
  <si>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</si>
  <si>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</si>
  <si>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</si>
  <si>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</si>
  <si>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</si>
  <si>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</si>
  <si>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</si>
  <si>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</si>
  <si>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</si>
  <si>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</si>
  <si>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</si>
  <si>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</si>
  <si>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</si>
  <si>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</si>
  <si>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</si>
  <si>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</si>
  <si>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</si>
  <si>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</si>
  <si>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</si>
  <si>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</si>
  <si>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</si>
  <si>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</si>
  <si>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</si>
  <si>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</si>
  <si>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</si>
  <si>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</si>
  <si>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</si>
  <si>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</si>
  <si>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</si>
  <si>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</si>
  <si>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</si>
  <si>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</si>
  <si>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</si>
  <si>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</si>
  <si>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</si>
  <si>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</si>
  <si>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</si>
  <si>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</si>
  <si>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</si>
  <si>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</si>
  <si>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</si>
  <si>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</si>
  <si>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</si>
  <si>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</si>
  <si>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</si>
  <si>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</si>
  <si>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</si>
  <si>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</si>
  <si>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</si>
  <si>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</si>
  <si>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</si>
  <si>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</si>
  <si>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</si>
  <si>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</si>
  <si>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</si>
  <si>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</si>
  <si>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</si>
  <si>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</si>
  <si>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</si>
  <si>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</si>
  <si>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</si>
  <si>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</si>
  <si>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</si>
  <si>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</si>
  <si>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</si>
  <si>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</si>
  <si>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</si>
  <si>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</si>
  <si>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</si>
  <si>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</si>
  <si>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</si>
  <si>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</si>
  <si>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</si>
  <si>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</si>
  <si>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</si>
  <si>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</si>
  <si>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</si>
  <si>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</si>
  <si>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</si>
  <si>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</si>
  <si>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</si>
  <si>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</si>
  <si>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</si>
  <si>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</si>
  <si>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</si>
  <si>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</si>
  <si>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</si>
  <si>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</si>
  <si>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</si>
  <si>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</si>
  <si>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</si>
  <si>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</si>
  <si>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</si>
  <si>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</si>
  <si>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</si>
  <si>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</si>
  <si>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</si>
  <si>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</si>
  <si>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</si>
  <si>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</si>
  <si>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</si>
  <si>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</si>
  <si>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</si>
  <si>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</si>
  <si>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</si>
  <si>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</si>
  <si>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</si>
  <si>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</si>
  <si>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</si>
  <si>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</si>
  <si>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</si>
  <si>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</si>
  <si>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</si>
  <si>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</si>
  <si>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</si>
  <si>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</si>
  <si>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</si>
  <si>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</si>
  <si>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</si>
  <si>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</si>
  <si>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</si>
  <si>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</si>
  <si>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</si>
  <si>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</si>
  <si>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</si>
  <si>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</si>
  <si>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</si>
  <si>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</si>
  <si>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</si>
  <si>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</si>
  <si>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</si>
  <si>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</si>
  <si>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</si>
  <si>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</si>
  <si>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</si>
  <si>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</si>
  <si>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</si>
  <si>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</si>
  <si>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</si>
  <si>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</si>
  <si>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</si>
  <si>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</si>
  <si>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</si>
  <si>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</si>
  <si>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</si>
  <si>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</si>
  <si>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</si>
  <si>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</si>
  <si>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</si>
  <si>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</si>
  <si>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</si>
  <si>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</si>
  <si>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</si>
  <si>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</si>
  <si>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</si>
  <si>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</si>
  <si>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</si>
  <si>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</si>
  <si>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</si>
  <si>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</si>
  <si>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</si>
  <si>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</si>
  <si>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</si>
  <si>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</si>
  <si>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</si>
  <si>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</si>
  <si>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</si>
  <si>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</si>
  <si>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</si>
  <si>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</si>
  <si>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</si>
  <si>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</si>
  <si>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</si>
  <si>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</si>
  <si>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</si>
  <si>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</si>
  <si>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</si>
  <si>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</si>
  <si>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</si>
  <si>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</si>
  <si>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</si>
  <si>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</si>
  <si>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</si>
  <si>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</si>
  <si>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</si>
  <si>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</si>
  <si>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</si>
  <si>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</si>
  <si>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</si>
  <si>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</si>
  <si>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</si>
  <si>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</si>
  <si>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</si>
  <si>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</si>
  <si>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</si>
  <si>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</si>
  <si>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</si>
  <si>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</si>
  <si>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</si>
  <si>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</si>
  <si>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</si>
  <si>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</si>
  <si>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</si>
  <si>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</si>
  <si>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</si>
  <si>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</si>
  <si>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</si>
  <si>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</si>
  <si>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</si>
  <si>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</si>
  <si>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</si>
  <si>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</si>
  <si>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</si>
  <si>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</si>
  <si>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</si>
  <si>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</si>
  <si>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</si>
  <si>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</si>
  <si>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</si>
  <si>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</si>
  <si>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</si>
  <si>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</si>
  <si>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</si>
  <si>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</si>
  <si>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</si>
  <si>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</si>
  <si>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</si>
  <si>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</si>
  <si>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</si>
  <si>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</si>
  <si>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</si>
  <si>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</si>
  <si>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</si>
  <si>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</si>
  <si>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</si>
  <si>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</si>
  <si>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</si>
  <si>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</si>
  <si>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</si>
  <si>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</si>
  <si>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</si>
  <si>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</si>
  <si>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</si>
  <si>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</si>
  <si>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</si>
  <si>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</si>
  <si>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</si>
  <si>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</si>
  <si>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</si>
  <si>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</si>
  <si>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</si>
  <si>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</si>
  <si>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</si>
  <si>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</si>
  <si>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</si>
  <si>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</si>
  <si>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</si>
  <si>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</si>
  <si>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</si>
  <si>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</si>
  <si>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</si>
  <si>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</si>
  <si>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</si>
  <si>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</si>
  <si>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</si>
  <si>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</si>
  <si>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</si>
  <si>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</si>
  <si>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</si>
  <si>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</si>
  <si>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</si>
  <si>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</si>
  <si>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</si>
  <si>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</si>
  <si>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</si>
  <si>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</si>
  <si>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</si>
  <si>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</si>
  <si>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</si>
  <si>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</si>
  <si>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</si>
  <si>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</si>
  <si>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</si>
  <si>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</si>
  <si>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</si>
  <si>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</si>
  <si>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</si>
  <si>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</si>
  <si>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</si>
  <si>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</si>
  <si>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</si>
  <si>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</si>
  <si>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</si>
  <si>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</si>
  <si>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</si>
  <si>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</si>
  <si>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</si>
  <si>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</si>
  <si>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</si>
  <si>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</si>
  <si>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</si>
  <si>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</si>
  <si>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</si>
  <si>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</si>
  <si>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</si>
  <si>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</si>
  <si>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</si>
  <si>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</si>
  <si>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</si>
  <si>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</si>
  <si>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</si>
  <si>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</si>
  <si>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</si>
  <si>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</si>
  <si>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</si>
  <si>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</si>
  <si>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</si>
  <si>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</si>
  <si>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</si>
  <si>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</si>
  <si>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</si>
  <si>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</si>
  <si>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</si>
  <si>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</si>
  <si>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</si>
  <si>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</si>
  <si>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</si>
  <si>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</si>
  <si>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</si>
  <si>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</si>
  <si>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</si>
  <si>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</si>
  <si>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</si>
  <si>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</si>
  <si>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</si>
  <si>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</si>
  <si>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</si>
  <si>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</si>
  <si>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</si>
  <si>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</si>
  <si>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</si>
  <si>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</si>
  <si>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</si>
  <si>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</si>
  <si>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</si>
  <si>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</si>
  <si>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</si>
  <si>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</si>
  <si>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</si>
  <si>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</si>
  <si>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</si>
  <si>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</si>
  <si>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</si>
  <si>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</si>
  <si>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</si>
  <si>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</si>
  <si>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</si>
  <si>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</si>
  <si>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</si>
  <si>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</si>
  <si>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</si>
  <si>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</si>
  <si>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</si>
  <si>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</si>
  <si>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</si>
  <si>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</si>
  <si>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</si>
  <si>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</si>
  <si>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</si>
  <si>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</si>
  <si>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</si>
  <si>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</si>
  <si>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</si>
  <si>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</si>
  <si>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</si>
  <si>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</si>
  <si>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</si>
  <si>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</si>
  <si>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</si>
  <si>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</si>
  <si>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</si>
  <si>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</si>
  <si>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</si>
  <si>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</si>
  <si>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</si>
  <si>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</si>
  <si>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</si>
  <si>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</si>
  <si>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</si>
  <si>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</si>
  <si>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</si>
  <si>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</si>
  <si>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</si>
  <si>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</si>
  <si>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</si>
  <si>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</si>
  <si>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</si>
  <si>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</si>
  <si>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</si>
  <si>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</si>
  <si>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</si>
  <si>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</si>
  <si>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</si>
  <si>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</si>
  <si>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</si>
  <si>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</si>
  <si>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</si>
  <si>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</si>
  <si>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</si>
  <si>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</si>
  <si>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</si>
  <si>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</si>
  <si>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</si>
  <si>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</si>
  <si>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</si>
  <si>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</si>
  <si>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</si>
  <si>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</si>
  <si>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</si>
  <si>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</si>
  <si>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</si>
  <si>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</si>
  <si>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</si>
  <si>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</si>
  <si>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</si>
  <si>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</si>
  <si>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</si>
  <si>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</si>
  <si>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</si>
  <si>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</si>
  <si>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</si>
  <si>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</si>
  <si>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</si>
  <si>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</si>
  <si>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</si>
  <si>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</si>
  <si>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</si>
  <si>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</si>
  <si>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</si>
  <si>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</si>
  <si>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</si>
  <si>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</si>
  <si>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</si>
  <si>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</si>
  <si>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</si>
  <si>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</si>
  <si>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</si>
  <si>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</si>
  <si>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</si>
  <si>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</si>
  <si>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</si>
  <si>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</si>
  <si>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</si>
  <si>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</si>
  <si>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</si>
  <si>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</si>
  <si>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</si>
  <si>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</si>
  <si>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</si>
  <si>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</si>
  <si>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</si>
  <si>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</si>
  <si>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</si>
  <si>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</si>
  <si>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</si>
  <si>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</si>
  <si>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</si>
  <si>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</si>
  <si>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</si>
  <si>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</si>
  <si>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</si>
  <si>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</si>
  <si>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</si>
  <si>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</si>
  <si>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</si>
  <si>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</si>
  <si>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</si>
  <si>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</si>
  <si>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</si>
  <si>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</si>
  <si>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</si>
  <si>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</si>
  <si>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</si>
  <si>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</si>
  <si>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</si>
  <si>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</si>
  <si>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</si>
  <si>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</si>
  <si>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</si>
  <si>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</si>
  <si>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</si>
  <si>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</si>
  <si>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</si>
  <si>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</si>
  <si>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</si>
  <si>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</si>
  <si>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</si>
  <si>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</si>
  <si>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</si>
  <si>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</si>
  <si>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</si>
  <si>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</si>
  <si>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</si>
  <si>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</si>
  <si>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</si>
  <si>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</si>
  <si>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</si>
  <si>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</si>
  <si>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</si>
  <si>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</si>
  <si>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</si>
  <si>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</si>
  <si>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</si>
  <si>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</si>
  <si>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</si>
  <si>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</si>
  <si>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</si>
  <si>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</si>
  <si>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</si>
  <si>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</si>
  <si>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</si>
  <si>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</si>
  <si>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</si>
  <si>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</si>
  <si>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</si>
  <si>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</si>
  <si>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</si>
  <si>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</si>
  <si>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</si>
  <si>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</si>
  <si>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</si>
  <si>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</si>
  <si>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</si>
  <si>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</si>
  <si>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</si>
  <si>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</si>
  <si>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</si>
  <si>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</si>
  <si>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</si>
  <si>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</si>
  <si>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</si>
  <si>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</si>
  <si>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</si>
  <si>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</si>
  <si>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</si>
  <si>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</si>
  <si>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</si>
  <si>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</si>
  <si>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</si>
  <si>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</si>
  <si>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</si>
  <si>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</si>
  <si>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</si>
  <si>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</si>
  <si>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</si>
  <si>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</si>
  <si>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</si>
  <si>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</si>
  <si>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</si>
  <si>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</si>
  <si>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</si>
  <si>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</si>
  <si>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</si>
  <si>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</si>
  <si>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</si>
  <si>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</si>
  <si>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</si>
  <si>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</si>
  <si>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</si>
  <si>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</si>
  <si>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</si>
  <si>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</si>
  <si>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</si>
  <si>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</si>
  <si>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</si>
  <si>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</si>
  <si>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</si>
  <si>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</si>
  <si>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</si>
  <si>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</si>
  <si>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</si>
  <si>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</si>
  <si>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</si>
  <si>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</si>
  <si>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</si>
  <si>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</si>
  <si>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</si>
  <si>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</si>
  <si>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</si>
  <si>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</si>
  <si>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</si>
  <si>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</si>
  <si>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</si>
  <si>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</si>
  <si>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</si>
  <si>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</si>
  <si>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</si>
  <si>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</si>
  <si>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</si>
  <si>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</si>
  <si>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</si>
  <si>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</si>
  <si>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</si>
  <si>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</si>
  <si>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</si>
  <si>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</si>
  <si>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</si>
  <si>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</si>
  <si>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</si>
  <si>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</si>
  <si>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</si>
  <si>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</si>
  <si>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</si>
  <si>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</si>
  <si>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</si>
  <si>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</si>
  <si>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</si>
  <si>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</si>
  <si>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</si>
  <si>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</si>
  <si>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</si>
  <si>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</si>
  <si>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</si>
  <si>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</si>
  <si>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</si>
  <si>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</si>
  <si>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</si>
  <si>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</si>
  <si>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</si>
  <si>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</si>
  <si>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</si>
  <si>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</si>
  <si>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</si>
  <si>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</si>
  <si>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</si>
  <si>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</si>
  <si>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</si>
  <si>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</si>
  <si>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</si>
  <si>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</si>
  <si>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</si>
  <si>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</si>
  <si>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</si>
  <si>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</si>
  <si>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</si>
  <si>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</si>
  <si>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</si>
  <si>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</si>
  <si>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</si>
  <si>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</si>
  <si>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</si>
  <si>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</si>
  <si>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</si>
  <si>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</si>
  <si>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</si>
  <si>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</si>
  <si>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</si>
  <si>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</si>
  <si>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</si>
  <si>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</si>
  <si>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</si>
  <si>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</si>
  <si>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</si>
  <si>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</si>
  <si>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</si>
  <si>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</si>
  <si>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</si>
  <si>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</si>
  <si>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</si>
  <si>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</si>
  <si>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</si>
  <si>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</si>
  <si>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</si>
  <si>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</si>
  <si>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</si>
  <si>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</si>
  <si>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</si>
  <si>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</si>
  <si>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</si>
  <si>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</si>
  <si>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</si>
  <si>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</si>
  <si>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</si>
  <si>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</si>
  <si>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</si>
  <si>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</si>
  <si>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</si>
  <si>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</si>
  <si>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</si>
  <si>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</si>
  <si>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</si>
  <si>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</si>
  <si>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</si>
  <si>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</si>
  <si>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</si>
  <si>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</si>
  <si>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</si>
  <si>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</si>
  <si>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</si>
  <si>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</si>
  <si>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</si>
  <si>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</si>
  <si>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</si>
  <si>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</si>
  <si>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</si>
  <si>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</si>
  <si>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</si>
  <si>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</si>
  <si>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</si>
  <si>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</si>
  <si>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</si>
  <si>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</si>
  <si>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</si>
  <si>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</si>
  <si>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</si>
  <si>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</si>
  <si>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</si>
  <si>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</si>
  <si>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</si>
  <si>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</si>
  <si>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</si>
  <si>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</si>
  <si>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</si>
  <si>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</si>
  <si>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</si>
  <si>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</si>
  <si>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</si>
  <si>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</si>
  <si>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</si>
  <si>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</si>
  <si>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</si>
  <si>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</si>
  <si>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</si>
  <si>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</si>
  <si>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</si>
  <si>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</si>
  <si>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</si>
  <si>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</si>
  <si>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</si>
  <si>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</si>
  <si>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</si>
  <si>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</si>
  <si>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</si>
  <si>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</si>
  <si>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</si>
  <si>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</si>
  <si>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</si>
  <si>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</si>
  <si>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</si>
  <si>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</si>
  <si>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</si>
  <si>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</si>
  <si>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</si>
  <si>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</si>
  <si>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</si>
  <si>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</si>
  <si>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</si>
  <si>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</si>
  <si>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</si>
  <si>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</si>
  <si>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</si>
  <si>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</si>
  <si>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</si>
  <si>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</si>
  <si>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</si>
  <si>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</si>
  <si>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</si>
  <si>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</si>
  <si>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</si>
  <si>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</si>
  <si>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</si>
  <si>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</si>
  <si>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</si>
  <si>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</si>
  <si>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</si>
  <si>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</si>
  <si>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</si>
  <si>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</si>
  <si>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</si>
  <si>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</si>
  <si>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</si>
  <si>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</si>
  <si>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</si>
  <si>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</si>
  <si>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</si>
  <si>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</si>
  <si>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</si>
  <si>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</si>
  <si>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</si>
  <si>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</si>
  <si>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</si>
  <si>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</si>
  <si>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</si>
  <si>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</si>
  <si>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</si>
  <si>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</si>
  <si>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</si>
  <si>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</si>
  <si>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</si>
  <si>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</si>
  <si>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</si>
  <si>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</si>
  <si>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</si>
  <si>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</si>
  <si>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</si>
  <si>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</si>
  <si>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</si>
  <si>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</si>
  <si>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</si>
  <si>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</si>
  <si>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</si>
  <si>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</si>
  <si>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</si>
  <si>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</si>
  <si>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</si>
  <si>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</si>
  <si>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</si>
  <si>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</si>
  <si>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</si>
  <si>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</si>
  <si>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</si>
  <si>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</si>
  <si>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</si>
  <si>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</si>
  <si>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</si>
  <si>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</si>
  <si>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</si>
  <si>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</si>
  <si>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</si>
  <si>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</si>
  <si>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</si>
  <si>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</si>
  <si>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</si>
  <si>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</si>
  <si>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</si>
  <si>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</si>
  <si>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</si>
  <si>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</si>
  <si>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</si>
  <si>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</si>
  <si>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</si>
  <si>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</si>
  <si>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</si>
  <si>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</si>
  <si>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</si>
  <si>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</si>
  <si>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</si>
  <si>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</si>
  <si>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</si>
  <si>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</si>
  <si>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</si>
  <si>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</si>
  <si>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</si>
  <si>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</si>
  <si>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</si>
  <si>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</si>
  <si>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</si>
  <si>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</si>
  <si>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</si>
  <si>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</si>
  <si>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</si>
  <si>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</si>
  <si>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</si>
  <si>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</si>
  <si>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</si>
  <si>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</si>
  <si>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</si>
  <si>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</si>
  <si>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</si>
  <si>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</si>
  <si>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</si>
  <si>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</si>
  <si>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</si>
  <si>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</si>
  <si>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</si>
  <si>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</si>
  <si>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</si>
  <si>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</si>
  <si>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</si>
  <si>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</si>
  <si>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</si>
  <si>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</si>
  <si>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</si>
  <si>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</si>
  <si>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</si>
  <si>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</si>
  <si>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</si>
  <si>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</si>
  <si>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</si>
  <si>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</si>
  <si>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</si>
  <si>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</si>
  <si>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</si>
  <si>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</si>
  <si>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</si>
  <si>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</si>
  <si>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</si>
  <si>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</si>
  <si>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</si>
  <si>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</si>
  <si>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</si>
  <si>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</si>
  <si>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</si>
  <si>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</si>
  <si>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</si>
  <si>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</si>
  <si>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</si>
  <si>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</si>
  <si>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</si>
  <si>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</si>
  <si>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</si>
  <si>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</si>
  <si>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</si>
  <si>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</si>
  <si>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</si>
  <si>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</si>
  <si>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</si>
  <si>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</si>
  <si>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</si>
  <si>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</si>
  <si>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</si>
  <si>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</si>
  <si>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</si>
  <si>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</si>
  <si>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</si>
  <si>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</si>
  <si>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</si>
  <si>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</si>
  <si>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</si>
  <si>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</si>
  <si>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</si>
  <si>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</si>
  <si>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</si>
  <si>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</si>
  <si>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</si>
  <si>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</si>
  <si>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</si>
  <si>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</si>
  <si>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</si>
  <si>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</si>
  <si>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</si>
  <si>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</si>
  <si>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</si>
  <si>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</si>
  <si>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</si>
  <si>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</si>
  <si>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</si>
  <si>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</si>
  <si>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</si>
  <si>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</si>
  <si>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</si>
  <si>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</si>
  <si>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</si>
  <si>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</si>
  <si>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</si>
  <si>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</si>
  <si>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</si>
  <si>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</si>
  <si>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</si>
  <si>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</si>
  <si>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</si>
  <si>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</si>
  <si>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</si>
  <si>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</si>
  <si>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</si>
  <si>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</si>
  <si>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</si>
  <si>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</si>
  <si>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</si>
  <si>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</si>
  <si>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</si>
  <si>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</si>
  <si>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</si>
  <si>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</si>
  <si>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</si>
  <si>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</si>
  <si>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</si>
  <si>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</si>
  <si>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</si>
  <si>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</si>
  <si>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</si>
  <si>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</si>
  <si>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</si>
  <si>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</si>
  <si>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</si>
  <si>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</si>
  <si>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</si>
  <si>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</si>
  <si>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</si>
  <si>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</si>
  <si>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</si>
  <si>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</si>
  <si>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</si>
  <si>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</si>
  <si>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</si>
  <si>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</si>
  <si>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</si>
  <si>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</si>
  <si>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</si>
  <si>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</si>
  <si>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</si>
  <si>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</si>
  <si>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</si>
  <si>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</si>
  <si>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</si>
  <si>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</si>
  <si>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</si>
  <si>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</si>
  <si>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</si>
  <si>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</si>
  <si>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</si>
  <si>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</si>
  <si>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</si>
  <si>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</si>
  <si>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</si>
  <si>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</si>
  <si>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</si>
  <si>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</si>
  <si>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</si>
  <si>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</si>
  <si>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</si>
  <si>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</si>
  <si>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</si>
  <si>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</si>
  <si>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</si>
  <si>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</si>
  <si>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</si>
  <si>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</si>
  <si>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</si>
  <si>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</si>
  <si>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</si>
  <si>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</si>
  <si>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</si>
  <si>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</si>
  <si>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</si>
  <si>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</si>
  <si>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</si>
  <si>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</si>
  <si>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</si>
  <si>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</si>
  <si>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</si>
  <si>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</si>
  <si>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</si>
  <si>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</si>
  <si>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</si>
  <si>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</si>
  <si>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</si>
  <si>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</si>
  <si>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</si>
  <si>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</si>
  <si>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</si>
  <si>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</si>
  <si>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</si>
  <si>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</si>
  <si>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</si>
  <si>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</si>
  <si>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</si>
  <si>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</si>
  <si>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</si>
  <si>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</si>
  <si>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</si>
  <si>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</si>
  <si>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</si>
  <si>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</si>
  <si>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</si>
  <si>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</si>
  <si>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</si>
  <si>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</si>
  <si>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</si>
  <si>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</si>
  <si>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</si>
  <si>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</si>
  <si>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</si>
  <si>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</si>
  <si>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</si>
  <si>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</si>
  <si>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</si>
  <si>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</si>
  <si>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</si>
  <si>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</si>
  <si>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</si>
  <si>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</si>
  <si>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</si>
  <si>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</si>
  <si>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</si>
  <si>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</si>
  <si>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</si>
  <si>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</si>
  <si>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</si>
  <si>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</si>
  <si>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</si>
  <si>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</si>
  <si>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</si>
  <si>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</si>
  <si>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</si>
  <si>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</si>
  <si>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</si>
  <si>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</si>
  <si>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</si>
  <si>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</si>
  <si>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</si>
  <si>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</si>
  <si>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</si>
  <si>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</si>
  <si>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</si>
  <si>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</si>
  <si>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</si>
  <si>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</si>
  <si>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</si>
  <si>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</si>
  <si>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</si>
  <si>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</si>
  <si>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</si>
  <si>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</si>
  <si>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</si>
  <si>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</si>
  <si>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</si>
  <si>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</si>
  <si>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</si>
  <si>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</si>
  <si>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</si>
  <si>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</si>
  <si>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</si>
  <si>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</si>
  <si>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</si>
  <si>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</si>
  <si>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</si>
  <si>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</si>
  <si>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</si>
  <si>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</si>
  <si>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</si>
  <si>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</si>
  <si>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</si>
  <si>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</si>
  <si>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</si>
  <si>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</si>
  <si>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</si>
  <si>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</si>
  <si>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</si>
  <si>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</si>
  <si>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</si>
  <si>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</si>
  <si>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</si>
  <si>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</si>
  <si>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</si>
  <si>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</si>
  <si>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</si>
  <si>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</si>
  <si>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</si>
  <si>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</si>
  <si>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</si>
  <si>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</si>
  <si>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</si>
  <si>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</si>
  <si>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</si>
  <si>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</si>
  <si>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</si>
  <si>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</si>
  <si>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</si>
  <si>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</si>
  <si>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</si>
  <si>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</si>
  <si>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</si>
  <si>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</si>
  <si>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</si>
  <si>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</si>
  <si>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</si>
  <si>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</si>
  <si>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</si>
  <si>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</si>
  <si>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</si>
  <si>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</si>
  <si>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</si>
  <si>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</si>
  <si>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</si>
  <si>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</si>
  <si>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</si>
  <si>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</si>
  <si>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</si>
  <si>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</si>
  <si>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</si>
  <si>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</si>
  <si>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</si>
  <si>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</si>
  <si>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</si>
  <si>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</si>
  <si>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</si>
  <si>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</si>
  <si>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</si>
  <si>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</si>
  <si>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</si>
  <si>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</si>
  <si>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</si>
  <si>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</si>
  <si>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</si>
  <si>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</si>
  <si>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</si>
  <si>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</si>
  <si>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</si>
  <si>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</si>
  <si>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</si>
  <si>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</si>
  <si>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</si>
  <si>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</si>
  <si>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</si>
  <si>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</si>
  <si>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</si>
  <si>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</si>
  <si>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</si>
  <si>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</si>
  <si>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</si>
  <si>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</si>
  <si>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</si>
  <si>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</si>
  <si>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</si>
  <si>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</si>
  <si>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</si>
  <si>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</si>
  <si>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</si>
  <si>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</si>
  <si>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</si>
  <si>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</si>
  <si>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</si>
  <si>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</si>
  <si>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</si>
  <si>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</si>
  <si>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</si>
  <si>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</si>
  <si>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</si>
  <si>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</si>
  <si>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</si>
  <si>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</si>
  <si>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</si>
  <si>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</si>
  <si>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</si>
  <si>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</si>
  <si>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</si>
  <si>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</si>
  <si>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</si>
  <si>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</si>
  <si>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</si>
  <si>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</si>
  <si>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</si>
  <si>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</si>
  <si>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</si>
  <si>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</si>
  <si>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</si>
  <si>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</si>
  <si>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</si>
  <si>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</si>
  <si>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</si>
  <si>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</si>
  <si>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</si>
  <si>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</si>
  <si>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</si>
  <si>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</si>
  <si>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</si>
  <si>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</si>
  <si>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</si>
  <si>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</si>
  <si>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</si>
  <si>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</si>
  <si>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</si>
  <si>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</si>
  <si>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</si>
  <si>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</si>
  <si>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</si>
  <si>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</si>
  <si>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</si>
  <si>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</si>
  <si>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</si>
  <si>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</si>
  <si>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</si>
  <si>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</si>
  <si>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</si>
  <si>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</si>
  <si>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</si>
  <si>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</si>
  <si>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</si>
  <si>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</si>
  <si>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</si>
  <si>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</si>
  <si>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</si>
  <si>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</si>
  <si>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</si>
  <si>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</si>
  <si>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</si>
  <si>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</si>
  <si>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</si>
  <si>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</si>
  <si>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</si>
  <si>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</si>
  <si>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</si>
  <si>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</si>
  <si>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</si>
  <si>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</si>
  <si>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</si>
  <si>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</si>
  <si>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</si>
  <si>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</si>
  <si>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</si>
  <si>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</si>
  <si>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</si>
  <si>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</si>
  <si>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</si>
  <si>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</si>
  <si>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</si>
  <si>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</si>
  <si>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</si>
  <si>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</si>
  <si>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</si>
  <si>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</si>
  <si>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</si>
  <si>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</si>
  <si>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</si>
  <si>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</si>
  <si>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</si>
  <si>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</si>
  <si>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</si>
  <si>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</si>
  <si>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</si>
  <si>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</si>
  <si>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</si>
  <si>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</si>
  <si>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</si>
  <si>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</si>
  <si>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</si>
  <si>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</si>
  <si>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</si>
  <si>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</si>
  <si>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</si>
  <si>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</si>
  <si>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</si>
  <si>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</si>
  <si>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</si>
  <si>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</si>
  <si>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</si>
  <si>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</si>
  <si>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</si>
  <si>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</si>
  <si>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</si>
  <si>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</si>
  <si>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</si>
  <si>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</si>
  <si>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</si>
  <si>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</si>
  <si>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</si>
  <si>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</si>
  <si>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</si>
  <si>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</si>
  <si>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</si>
  <si>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</si>
  <si>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</si>
  <si>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</si>
  <si>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</si>
  <si>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</si>
  <si>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</si>
  <si>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</si>
  <si>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</si>
  <si>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</si>
  <si>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</si>
  <si>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</si>
  <si>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</si>
  <si>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</si>
  <si>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</si>
  <si>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</si>
  <si>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</si>
  <si>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</si>
  <si>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</si>
  <si>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</si>
  <si>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</si>
  <si>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</si>
  <si>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</si>
  <si>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</si>
  <si>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</si>
  <si>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</si>
  <si>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</si>
  <si>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</si>
  <si>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</si>
  <si>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</si>
  <si>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</si>
  <si>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</si>
  <si>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</si>
  <si>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</si>
  <si>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</si>
  <si>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</si>
  <si>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</si>
  <si>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</si>
  <si>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</si>
  <si>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</si>
  <si>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</si>
  <si>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</si>
  <si>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</si>
  <si>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</si>
  <si>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</si>
  <si>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</si>
  <si>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</si>
  <si>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</si>
  <si>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</si>
  <si>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</si>
  <si>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</si>
  <si>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</si>
  <si>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</si>
  <si>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</si>
  <si>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</si>
  <si>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</si>
  <si>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</si>
  <si>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</si>
  <si>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</si>
  <si>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</si>
  <si>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</si>
  <si>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</si>
  <si>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</si>
  <si>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</si>
  <si>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</si>
  <si>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</si>
  <si>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</si>
  <si>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</si>
  <si>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</si>
  <si>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</si>
  <si>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</si>
  <si>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</si>
  <si>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</si>
  <si>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</si>
  <si>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</si>
  <si>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</si>
  <si>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</si>
  <si>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</si>
  <si>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</si>
  <si>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</si>
  <si>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</si>
  <si>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</si>
  <si>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</si>
  <si>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</si>
  <si>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</si>
  <si>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</si>
  <si>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</si>
  <si>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</si>
  <si>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</si>
  <si>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</si>
  <si>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</si>
  <si>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</si>
  <si>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</si>
  <si>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</si>
  <si>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</si>
  <si>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</si>
  <si>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</si>
  <si>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</si>
  <si>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</si>
  <si>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</si>
  <si>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</si>
  <si>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</si>
  <si>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</si>
  <si>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</si>
  <si>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</si>
  <si>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</si>
  <si>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</si>
  <si>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</si>
  <si>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</si>
  <si>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</si>
  <si>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</si>
  <si>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</si>
  <si>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</si>
  <si>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</si>
  <si>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</si>
  <si>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</si>
  <si>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</si>
  <si>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</si>
  <si>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</si>
  <si>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</si>
  <si>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</si>
  <si>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</si>
  <si>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</si>
  <si>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</si>
  <si>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</si>
  <si>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</si>
  <si>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</si>
  <si>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</si>
  <si>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</si>
  <si>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</si>
  <si>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</si>
  <si>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</si>
  <si>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</si>
  <si>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</si>
  <si>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</si>
  <si>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</si>
  <si>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</si>
  <si>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</si>
  <si>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</si>
  <si>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</si>
  <si>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</si>
  <si>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</si>
  <si>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</si>
  <si>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</si>
  <si>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</si>
  <si>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</si>
  <si>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</si>
  <si>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</si>
  <si>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</si>
  <si>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</si>
  <si>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</si>
  <si>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</si>
  <si>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</si>
  <si>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</si>
  <si>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</si>
  <si>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</si>
  <si>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</si>
  <si>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</si>
  <si>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</si>
  <si>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</si>
  <si>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</si>
  <si>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</si>
  <si>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</si>
  <si>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</si>
  <si>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</si>
  <si>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</si>
  <si>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</si>
  <si>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</si>
  <si>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</si>
  <si>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</si>
  <si>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</si>
  <si>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</si>
  <si>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</si>
  <si>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</si>
  <si>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</si>
  <si>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</si>
  <si>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</si>
  <si>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</si>
  <si>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</si>
  <si>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</si>
  <si>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</si>
  <si>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</si>
  <si>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</si>
  <si>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</si>
  <si>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</si>
  <si>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</si>
  <si>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</si>
  <si>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</si>
  <si>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</si>
  <si>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</si>
  <si>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</si>
  <si>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</si>
  <si>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</si>
  <si>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</si>
  <si>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</si>
  <si>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</si>
  <si>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</si>
  <si>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</si>
  <si>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</si>
  <si>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</si>
  <si>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</si>
  <si>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</si>
  <si>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</si>
  <si>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</si>
  <si>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</si>
  <si>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</si>
  <si>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</si>
  <si>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</si>
  <si>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</si>
  <si>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</si>
  <si>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</si>
  <si>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</si>
  <si>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</si>
  <si>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</si>
  <si>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</si>
  <si>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</si>
  <si>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</si>
  <si>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</si>
  <si>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</si>
  <si>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</si>
  <si>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</si>
  <si>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</si>
  <si>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</si>
  <si>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</si>
  <si>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</si>
  <si>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</si>
  <si>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</si>
  <si>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</si>
  <si>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</si>
  <si>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</si>
  <si>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</si>
  <si>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</si>
  <si>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</si>
  <si>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</si>
  <si>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</si>
  <si>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</si>
  <si>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</si>
  <si>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</si>
  <si>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</si>
  <si>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</si>
  <si>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</si>
  <si>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</si>
  <si>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</si>
  <si>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</si>
  <si>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</si>
  <si>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</si>
  <si>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</si>
  <si>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</si>
  <si>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</si>
  <si>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</si>
  <si>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</si>
  <si>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</si>
  <si>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</si>
  <si>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</si>
  <si>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</si>
  <si>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</si>
  <si>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</si>
  <si>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</si>
  <si>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</si>
  <si>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</si>
  <si>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</si>
  <si>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</si>
  <si>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</si>
  <si>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</si>
  <si>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</si>
  <si>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</si>
  <si>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</si>
  <si>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</si>
  <si>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</si>
  <si>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</si>
  <si>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</si>
  <si>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</si>
  <si>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</si>
  <si>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</si>
  <si>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</si>
  <si>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</si>
  <si>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</si>
  <si>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</si>
  <si>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</si>
  <si>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</si>
  <si>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</si>
  <si>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</si>
  <si>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</si>
  <si>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</si>
  <si>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</si>
  <si>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</si>
  <si>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</si>
  <si>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</si>
  <si>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</si>
  <si>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</si>
  <si>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</si>
  <si>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</si>
  <si>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</si>
  <si>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</si>
  <si>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</si>
  <si>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</si>
  <si>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</si>
  <si>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</si>
  <si>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</si>
  <si>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</si>
  <si>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</si>
  <si>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</si>
  <si>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</si>
  <si>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</si>
  <si>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</si>
  <si>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</si>
  <si>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</si>
  <si>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</si>
  <si>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</si>
  <si>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</si>
  <si>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</si>
  <si>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</si>
  <si>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</si>
  <si>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</si>
  <si>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</si>
  <si>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</si>
  <si>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</si>
  <si>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</si>
  <si>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</si>
  <si>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</si>
  <si>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</si>
  <si>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</si>
  <si>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</si>
  <si>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</si>
  <si>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</si>
  <si>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</si>
  <si>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</si>
  <si>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</si>
  <si>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</si>
  <si>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</si>
  <si>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</si>
  <si>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</si>
  <si>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</si>
  <si>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</si>
  <si>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</si>
  <si>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</si>
  <si>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</si>
  <si>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</si>
  <si>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</si>
  <si>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</si>
  <si>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</si>
  <si>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</si>
  <si>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</si>
  <si>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</si>
  <si>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</si>
  <si>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</si>
  <si>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</si>
  <si>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</si>
  <si>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</si>
  <si>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</si>
  <si>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</si>
  <si>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</si>
  <si>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</si>
  <si>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</si>
  <si>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</si>
  <si>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</si>
  <si>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</si>
  <si>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</si>
  <si>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</si>
  <si>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</si>
  <si>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</si>
  <si>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</si>
  <si>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</si>
  <si>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</si>
  <si>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</si>
  <si>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</si>
  <si>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</si>
  <si>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</si>
  <si>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</si>
  <si>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</si>
  <si>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</si>
  <si>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</si>
  <si>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</si>
  <si>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</si>
  <si>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</si>
  <si>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</si>
  <si>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</si>
  <si>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</si>
  <si>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</si>
  <si>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</si>
  <si>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</si>
  <si>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</si>
  <si>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</si>
  <si>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</si>
  <si>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</si>
  <si>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</si>
  <si>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</si>
  <si>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</si>
  <si>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</si>
  <si>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</si>
  <si>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</si>
  <si>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</si>
  <si>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</si>
  <si>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</si>
  <si>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</si>
  <si>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</si>
  <si>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</si>
  <si>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</si>
  <si>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</si>
  <si>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</si>
  <si>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</si>
  <si>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</si>
  <si>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</si>
  <si>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</si>
  <si>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</si>
  <si>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</si>
  <si>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</si>
  <si>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</si>
  <si>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</si>
  <si>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</si>
  <si>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</si>
  <si>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</si>
  <si>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</si>
  <si>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</si>
  <si>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</si>
  <si>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</si>
  <si>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</si>
  <si>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</si>
  <si>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</si>
  <si>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</si>
  <si>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</si>
  <si>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</si>
  <si>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</si>
  <si>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</si>
  <si>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</si>
  <si>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</si>
  <si>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</si>
  <si>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</si>
  <si>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</si>
  <si>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</si>
  <si>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</si>
  <si>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</si>
  <si>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</si>
  <si>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</si>
  <si>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</si>
  <si>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</si>
  <si>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</si>
  <si>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</si>
  <si>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</si>
  <si>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</si>
  <si>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</si>
  <si>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</si>
  <si>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</si>
  <si>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</si>
  <si>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</si>
  <si>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</si>
  <si>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</si>
  <si>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</si>
  <si>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</si>
  <si>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</si>
  <si>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</si>
  <si>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</si>
  <si>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</si>
  <si>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</si>
  <si>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</si>
  <si>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</si>
  <si>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</si>
  <si>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</si>
  <si>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</si>
  <si>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</si>
  <si>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</si>
  <si>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</si>
  <si>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</si>
  <si>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</si>
  <si>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</si>
  <si>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</si>
  <si>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</si>
  <si>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</si>
  <si>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</si>
  <si>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</si>
  <si>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</si>
  <si>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</si>
  <si>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</si>
  <si>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</si>
  <si>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</si>
  <si>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</si>
  <si>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</si>
  <si>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</si>
  <si>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</si>
  <si>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</si>
  <si>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</si>
  <si>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</si>
  <si>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</si>
  <si>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</si>
  <si>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</si>
  <si>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</si>
  <si>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</si>
  <si>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</si>
  <si>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</si>
  <si>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</si>
  <si>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</si>
  <si>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</si>
  <si>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</si>
  <si>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</si>
  <si>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</si>
  <si>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</si>
  <si>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</si>
  <si>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</si>
  <si>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</si>
  <si>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</si>
  <si>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</si>
  <si>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</si>
  <si>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</si>
  <si>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</si>
  <si>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</si>
  <si>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</si>
  <si>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</si>
  <si>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</si>
  <si>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</si>
  <si>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</si>
  <si>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</si>
  <si>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</si>
  <si>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</si>
  <si>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</si>
  <si>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</si>
  <si>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</si>
  <si>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</si>
  <si>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</si>
  <si>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</si>
  <si>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</si>
  <si>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</si>
  <si>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</si>
  <si>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</si>
  <si>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</si>
  <si>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</si>
  <si>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</si>
  <si>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</si>
  <si>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</si>
  <si>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</si>
  <si>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</si>
  <si>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</si>
  <si>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</si>
  <si>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</si>
  <si>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</si>
  <si>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</si>
  <si>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</si>
  <si>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</si>
  <si>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</si>
  <si>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</si>
  <si>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</si>
  <si>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</si>
  <si>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</si>
  <si>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</si>
  <si>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</si>
  <si>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</si>
  <si>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</si>
  <si>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</si>
  <si>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</si>
  <si>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</si>
  <si>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</si>
  <si>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</si>
  <si>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</si>
  <si>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</si>
  <si>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</si>
  <si>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</si>
  <si>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</si>
  <si>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</si>
  <si>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</si>
  <si>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</si>
  <si>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</si>
  <si>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</si>
  <si>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</si>
  <si>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</si>
  <si>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</si>
  <si>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</si>
  <si>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</si>
  <si>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</si>
  <si>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</si>
  <si>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</si>
  <si>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</si>
  <si>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</si>
  <si>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</si>
  <si>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</si>
  <si>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</si>
  <si>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</si>
  <si>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</si>
  <si>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</si>
  <si>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</si>
  <si>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</si>
  <si>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</si>
  <si>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</si>
  <si>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</si>
  <si>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</si>
  <si>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</si>
  <si>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</si>
  <si>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</si>
  <si>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</si>
  <si>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</si>
  <si>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</si>
  <si>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</si>
  <si>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</si>
  <si>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</si>
  <si>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</si>
  <si>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</si>
  <si>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</si>
  <si>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</si>
  <si>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</si>
  <si>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</si>
  <si>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</si>
  <si>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</si>
  <si>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</si>
  <si>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</si>
  <si>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</si>
  <si>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</si>
  <si>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</si>
  <si>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</si>
  <si>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</si>
  <si>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</si>
  <si>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</si>
  <si>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</si>
  <si>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</si>
  <si>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</si>
  <si>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</si>
  <si>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</si>
  <si>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</si>
  <si>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</si>
  <si>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</si>
  <si>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</si>
  <si>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</si>
  <si>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</si>
  <si>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</si>
  <si>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</si>
  <si>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</si>
  <si>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</si>
  <si>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</si>
  <si>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</si>
  <si>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</si>
  <si>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</si>
  <si>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</si>
  <si>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</si>
  <si>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</si>
  <si>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</si>
  <si>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</si>
  <si>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</si>
  <si>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</si>
  <si>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</si>
  <si>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</si>
  <si>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</si>
  <si>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</si>
  <si>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</si>
  <si>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</si>
  <si>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</si>
  <si>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</si>
  <si>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</si>
  <si>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</si>
  <si>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</si>
  <si>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</si>
  <si>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</si>
  <si>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</si>
  <si>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</si>
  <si>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</si>
  <si>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</si>
  <si>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</si>
  <si>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</si>
  <si>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</si>
  <si>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</si>
  <si>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</si>
  <si>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</si>
  <si>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</si>
  <si>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</si>
  <si>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</si>
  <si>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</si>
  <si>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</si>
  <si>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</si>
  <si>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</si>
  <si>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</si>
  <si>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</si>
  <si>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</si>
  <si>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</si>
  <si>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</si>
  <si>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</si>
  <si>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</si>
  <si>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</si>
  <si>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</si>
  <si>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</si>
  <si>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</si>
  <si>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</si>
  <si>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</si>
  <si>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</si>
  <si>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</si>
  <si>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</si>
  <si>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</si>
  <si>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</si>
  <si>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</si>
  <si>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</si>
  <si>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</si>
  <si>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</si>
  <si>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</si>
  <si>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</si>
  <si>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</si>
  <si>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</si>
  <si>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</si>
  <si>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</si>
  <si>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</si>
  <si>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</si>
  <si>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</si>
  <si>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</si>
  <si>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</si>
  <si>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</si>
  <si>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</si>
  <si>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</si>
  <si>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</si>
  <si>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</si>
  <si>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</si>
  <si>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</si>
  <si>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</si>
  <si>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</si>
  <si>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</si>
  <si>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</si>
  <si>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</si>
  <si>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</si>
  <si>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</si>
  <si>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</si>
  <si>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</si>
  <si>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</si>
  <si>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</si>
  <si>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</si>
  <si>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</si>
  <si>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</si>
  <si>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</si>
  <si>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</si>
  <si>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</si>
  <si>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</si>
  <si>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</si>
  <si>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</si>
  <si>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</si>
  <si>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</si>
  <si>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</si>
  <si>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</si>
  <si>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</si>
  <si>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</si>
  <si>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</si>
  <si>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</si>
  <si>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</si>
  <si>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</si>
  <si>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</si>
  <si>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</si>
  <si>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</si>
  <si>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</si>
  <si>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</si>
  <si>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</si>
  <si>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</si>
  <si>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</si>
  <si>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</si>
  <si>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</si>
  <si>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</si>
  <si>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</si>
  <si>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</si>
  <si>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</si>
  <si>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</si>
  <si>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</si>
  <si>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</si>
  <si>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</si>
  <si>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</si>
  <si>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</si>
  <si>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</si>
  <si>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</si>
  <si>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</si>
  <si>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</si>
  <si>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</si>
  <si>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</si>
  <si>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</si>
  <si>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</si>
  <si>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</si>
  <si>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</si>
  <si>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</si>
  <si>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</si>
  <si>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</si>
  <si>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</si>
  <si>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</si>
  <si>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</si>
  <si>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</si>
  <si>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</si>
  <si>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</si>
  <si>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</si>
  <si>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</si>
  <si>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</si>
  <si>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</si>
  <si>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</si>
  <si>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</si>
  <si>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</si>
  <si>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</si>
  <si>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</si>
  <si>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</si>
  <si>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</si>
  <si>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</si>
  <si>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</si>
  <si>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</si>
  <si>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</si>
  <si>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</si>
  <si>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</si>
  <si>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</si>
  <si>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</si>
  <si>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</si>
  <si>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</si>
  <si>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</si>
  <si>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</si>
  <si>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</si>
  <si>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</si>
  <si>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</si>
  <si>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</si>
  <si>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</si>
  <si>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</si>
  <si>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</si>
  <si>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</si>
  <si>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</si>
  <si>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</si>
  <si>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</si>
  <si>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</si>
  <si>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</si>
  <si>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</si>
  <si>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</si>
  <si>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</si>
  <si>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</si>
  <si>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</si>
  <si>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</si>
  <si>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</si>
  <si>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</si>
  <si>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</si>
  <si>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</si>
  <si>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</si>
  <si>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</si>
  <si>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</si>
  <si>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</si>
  <si>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</si>
  <si>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</si>
  <si>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</si>
  <si>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</si>
  <si>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</si>
  <si>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</si>
  <si>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</si>
  <si>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</si>
  <si>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</si>
  <si>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</si>
  <si>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</si>
  <si>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</si>
  <si>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</si>
  <si>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</si>
  <si>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</si>
  <si>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</si>
  <si>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</si>
  <si>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</si>
  <si>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</si>
  <si>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</si>
  <si>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</si>
  <si>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</si>
  <si>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</si>
  <si>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</si>
  <si>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</si>
  <si>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</si>
  <si>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</si>
  <si>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</si>
  <si>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</si>
  <si>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</si>
  <si>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</si>
  <si>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</si>
  <si>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</si>
  <si>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</si>
  <si>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</si>
  <si>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</si>
  <si>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</si>
  <si>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</si>
  <si>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</si>
  <si>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</si>
  <si>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</si>
  <si>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</si>
  <si>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</si>
  <si>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</si>
  <si>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</si>
  <si>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</si>
  <si>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</si>
  <si>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</si>
  <si>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</si>
  <si>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</si>
  <si>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</si>
  <si>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</si>
  <si>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</si>
  <si>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</si>
  <si>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</si>
  <si>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</si>
  <si>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</si>
  <si>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</si>
  <si>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</si>
  <si>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</si>
  <si>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</si>
  <si>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</si>
  <si>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</si>
  <si>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</si>
  <si>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</si>
  <si>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</si>
  <si>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</si>
  <si>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</si>
  <si>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</si>
  <si>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</si>
  <si>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</si>
  <si>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</si>
  <si>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</si>
  <si>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</si>
  <si>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</si>
  <si>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</si>
  <si>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</si>
  <si>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</si>
  <si>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</si>
  <si>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</si>
  <si>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</si>
  <si>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</si>
  <si>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</si>
  <si>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</si>
  <si>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</si>
  <si>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</si>
  <si>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</si>
  <si>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</si>
  <si>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</si>
  <si>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</si>
  <si>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</si>
  <si>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</si>
  <si>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</si>
  <si>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</si>
  <si>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</si>
  <si>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</si>
  <si>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</si>
  <si>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</si>
  <si>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</si>
  <si>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</si>
  <si>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</si>
  <si>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</si>
  <si>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</si>
  <si>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</si>
  <si>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</si>
  <si>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</si>
  <si>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</si>
  <si>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</si>
  <si>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</si>
  <si>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</si>
  <si>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</si>
  <si>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</si>
  <si>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</si>
  <si>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</si>
  <si>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</si>
  <si>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</si>
  <si>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</si>
  <si>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</si>
  <si>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</si>
  <si>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</si>
  <si>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</si>
  <si>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</si>
  <si>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</si>
  <si>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</si>
  <si>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</si>
  <si>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</si>
  <si>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</si>
  <si>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</si>
  <si>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</si>
  <si>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</si>
  <si>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</si>
  <si>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</si>
  <si>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</si>
  <si>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</si>
  <si>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</si>
  <si>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</si>
  <si>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</si>
  <si>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</si>
  <si>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</si>
  <si>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</si>
  <si>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</si>
  <si>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</si>
  <si>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</si>
  <si>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</si>
  <si>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</si>
  <si>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</si>
  <si>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</si>
  <si>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</si>
  <si>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</si>
  <si>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</si>
  <si>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</si>
  <si>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</si>
  <si>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</si>
  <si>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</si>
  <si>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</si>
  <si>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</si>
  <si>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</si>
  <si>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</si>
  <si>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</si>
  <si>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</si>
  <si>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</si>
  <si>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</si>
  <si>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</si>
  <si>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</si>
  <si>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</si>
  <si>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</si>
  <si>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</si>
  <si>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</si>
  <si>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</si>
  <si>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</si>
  <si>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</si>
  <si>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</si>
  <si>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</si>
  <si>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</si>
  <si>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</si>
  <si>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</si>
  <si>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</si>
  <si>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</si>
  <si>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</si>
  <si>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</si>
  <si>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</si>
  <si>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</si>
  <si>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</si>
  <si>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</si>
  <si>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</si>
  <si>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</si>
  <si>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</si>
  <si>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</si>
  <si>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</si>
  <si>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</si>
  <si>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</si>
  <si>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</si>
  <si>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</si>
  <si>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</si>
  <si>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</si>
  <si>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</si>
  <si>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</si>
  <si>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</si>
  <si>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</si>
  <si>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</si>
  <si>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</si>
  <si>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</si>
  <si>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</si>
  <si>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</si>
  <si>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</si>
  <si>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</si>
  <si>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</si>
  <si>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</si>
  <si>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</si>
  <si>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</si>
  <si>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</si>
  <si>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</si>
  <si>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</si>
  <si>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</si>
  <si>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</si>
  <si>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</si>
  <si>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</si>
  <si>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</si>
  <si>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</si>
  <si>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</si>
  <si>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</si>
  <si>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</si>
  <si>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</si>
  <si>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</si>
  <si>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</si>
  <si>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</si>
  <si>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</si>
  <si>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</si>
  <si>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</si>
  <si>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</si>
  <si>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</si>
  <si>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</si>
  <si>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</si>
  <si>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</si>
  <si>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</si>
  <si>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</si>
  <si>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</si>
  <si>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</si>
  <si>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</si>
  <si>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</si>
  <si>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</si>
  <si>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</si>
  <si>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</si>
  <si>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</si>
  <si>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</si>
  <si>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</si>
  <si>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</si>
  <si>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</si>
  <si>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</si>
  <si>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</si>
  <si>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</si>
  <si>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</si>
  <si>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</si>
  <si>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</si>
  <si>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</si>
  <si>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</si>
  <si>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</si>
  <si>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</si>
  <si>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</si>
  <si>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</si>
  <si>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</si>
  <si>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</si>
  <si>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</si>
  <si>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</si>
  <si>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</si>
  <si>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</si>
  <si>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</si>
  <si>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</si>
  <si>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</si>
  <si>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</si>
  <si>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</si>
  <si>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</si>
  <si>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</si>
  <si>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</si>
  <si>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</si>
  <si>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</si>
  <si>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</si>
  <si>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</si>
  <si>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</si>
  <si>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</si>
  <si>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</si>
  <si>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</si>
  <si>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</si>
  <si>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</si>
  <si>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</si>
  <si>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</si>
  <si>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</si>
  <si>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</si>
  <si>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</si>
  <si>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</si>
  <si>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</si>
  <si>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</si>
  <si>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</si>
  <si>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</si>
  <si>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</si>
  <si>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</si>
  <si>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</si>
  <si>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</si>
  <si>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</si>
  <si>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</si>
  <si>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</si>
  <si>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</si>
  <si>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</si>
  <si>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</si>
  <si>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</si>
  <si>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</si>
  <si>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</si>
  <si>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</si>
  <si>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</si>
  <si>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</si>
  <si>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</si>
  <si>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</si>
  <si>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</si>
  <si>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</si>
  <si>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</si>
  <si>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</si>
  <si>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</si>
  <si>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</si>
  <si>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</si>
  <si>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</si>
  <si>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</si>
  <si>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</si>
  <si>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</si>
  <si>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</si>
  <si>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</si>
  <si>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</si>
  <si>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</si>
  <si>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</si>
  <si>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</si>
  <si>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</si>
  <si>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</si>
  <si>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</si>
  <si>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</si>
  <si>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</si>
  <si>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</si>
  <si>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</si>
  <si>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</si>
  <si>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</si>
  <si>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</si>
  <si>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</si>
  <si>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</si>
  <si>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</si>
  <si>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</si>
  <si>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</si>
  <si>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</si>
  <si>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</si>
  <si>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</si>
  <si>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</si>
  <si>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</si>
  <si>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</si>
  <si>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</si>
  <si>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</si>
  <si>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</si>
  <si>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</si>
  <si>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</si>
  <si>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</si>
  <si>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</si>
  <si>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</si>
  <si>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</si>
  <si>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</si>
  <si>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</si>
  <si>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</si>
  <si>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</si>
  <si>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</si>
  <si>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</si>
  <si>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</si>
  <si>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</si>
  <si>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</si>
  <si>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</si>
  <si>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</si>
  <si>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</si>
  <si>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</si>
  <si>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</si>
  <si>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</si>
  <si>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</si>
  <si>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</si>
  <si>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</si>
  <si>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</si>
  <si>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</si>
  <si>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</si>
  <si>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</si>
  <si>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</si>
  <si>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</si>
  <si>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</si>
  <si>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</si>
  <si>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</si>
  <si>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</si>
  <si>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</si>
  <si>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</si>
  <si>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</si>
  <si>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</si>
  <si>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</si>
  <si>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</si>
  <si>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</si>
  <si>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</si>
  <si>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</si>
  <si>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</si>
  <si>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</si>
  <si>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</si>
  <si>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</si>
  <si>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</si>
  <si>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</si>
  <si>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</si>
  <si>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</si>
  <si>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</si>
  <si>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</si>
  <si>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</si>
  <si>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</si>
  <si>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</si>
  <si>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</si>
  <si>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</si>
  <si>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</si>
  <si>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</si>
  <si>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</si>
  <si>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</si>
  <si>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</si>
  <si>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</si>
  <si>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</si>
  <si>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</si>
  <si>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</si>
  <si>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</si>
  <si>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</si>
  <si>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</si>
  <si>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</si>
  <si>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</si>
  <si>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</si>
  <si>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</si>
  <si>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</si>
  <si>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</si>
  <si>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</si>
  <si>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</si>
  <si>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</si>
  <si>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</si>
  <si>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</si>
  <si>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</si>
  <si>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</si>
  <si>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</si>
  <si>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</si>
  <si>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</si>
  <si>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</si>
  <si>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</si>
  <si>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</si>
  <si>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</si>
  <si>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</si>
  <si>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</si>
  <si>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</si>
  <si>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</si>
  <si>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</si>
  <si>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</si>
  <si>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</si>
  <si>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</si>
  <si>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</si>
  <si>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</si>
  <si>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</si>
  <si>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</si>
  <si>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</si>
  <si>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</si>
  <si>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</si>
  <si>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</si>
  <si>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</si>
  <si>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</si>
  <si>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</si>
  <si>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</si>
  <si>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</si>
  <si>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</si>
  <si>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</si>
  <si>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</si>
  <si>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</si>
  <si>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</si>
  <si>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</si>
  <si>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</si>
  <si>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</si>
  <si>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</si>
  <si>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</si>
  <si>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</si>
  <si>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</si>
  <si>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</si>
  <si>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</si>
  <si>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</si>
  <si>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</si>
  <si>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</si>
  <si>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</si>
  <si>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</si>
  <si>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</si>
  <si>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</si>
  <si>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</si>
  <si>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</si>
  <si>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</si>
  <si>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</si>
  <si>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</si>
  <si>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</si>
  <si>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</si>
  <si>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</si>
  <si>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</si>
  <si>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</si>
  <si>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</si>
  <si>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</si>
  <si>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</si>
  <si>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</si>
  <si>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</si>
  <si>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</si>
  <si>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</si>
  <si>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</si>
  <si>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</si>
  <si>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</si>
  <si>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</si>
  <si>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</si>
  <si>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</si>
  <si>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</si>
  <si>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</si>
  <si>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</si>
  <si>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</si>
  <si>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</si>
  <si>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</si>
  <si>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</si>
  <si>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</si>
  <si>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</si>
  <si>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</si>
  <si>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</si>
  <si>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</si>
  <si>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</si>
  <si>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</si>
  <si>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</si>
  <si>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</si>
  <si>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</si>
  <si>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</si>
  <si>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</si>
  <si>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</si>
  <si>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</si>
  <si>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</si>
  <si>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</si>
  <si>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</si>
  <si>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</si>
  <si>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</si>
  <si>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</si>
  <si>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</si>
  <si>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</si>
  <si>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</si>
  <si>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</si>
  <si>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</si>
  <si>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</si>
  <si>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</si>
  <si>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</si>
  <si>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</si>
  <si>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</si>
  <si>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</si>
  <si>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</si>
  <si>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</si>
  <si>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</si>
  <si>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</si>
  <si>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</si>
  <si>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</si>
  <si>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</si>
  <si>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</si>
  <si>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</si>
  <si>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</si>
  <si>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</si>
  <si>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</si>
  <si>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</si>
  <si>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</si>
  <si>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</si>
  <si>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</si>
  <si>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</si>
  <si>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</si>
  <si>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</si>
  <si>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</si>
  <si>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</si>
  <si>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</si>
  <si>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</si>
  <si>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</si>
  <si>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</si>
  <si>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</si>
  <si>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</si>
  <si>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</si>
  <si>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</si>
  <si>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</si>
  <si>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</si>
  <si>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</si>
  <si>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</si>
  <si>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</si>
  <si>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</si>
  <si>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</si>
  <si>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</si>
  <si>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</si>
  <si>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</si>
  <si>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</si>
  <si>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</si>
  <si>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</si>
  <si>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</si>
  <si>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</si>
  <si>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</si>
  <si>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</si>
  <si>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</si>
  <si>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</si>
  <si>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</si>
  <si>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</si>
  <si>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</si>
  <si>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</si>
  <si>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</si>
  <si>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</si>
  <si>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</si>
  <si>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</si>
  <si>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</si>
  <si>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</si>
  <si>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</si>
  <si>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</si>
  <si>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</si>
  <si>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</si>
  <si>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</si>
  <si>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</si>
  <si>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</si>
  <si>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</si>
  <si>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</si>
  <si>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</si>
  <si>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</si>
  <si>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</si>
  <si>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</si>
  <si>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</si>
  <si>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</si>
  <si>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</si>
  <si>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</si>
  <si>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</si>
  <si>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</si>
  <si>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</si>
  <si>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</si>
  <si>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</si>
  <si>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</si>
  <si>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</si>
  <si>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</si>
  <si>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</si>
  <si>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</si>
  <si>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</si>
  <si>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</si>
  <si>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</si>
  <si>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</si>
  <si>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</si>
  <si>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</si>
  <si>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</si>
  <si>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</si>
  <si>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</si>
  <si>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</si>
  <si>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</si>
  <si>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</si>
  <si>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</si>
  <si>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</si>
  <si>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</si>
  <si>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</si>
  <si>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</si>
  <si>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</si>
  <si>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</si>
  <si>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</si>
  <si>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</si>
  <si>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</si>
  <si>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</si>
  <si>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</si>
  <si>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</si>
  <si>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</si>
  <si>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</si>
  <si>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</si>
  <si>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</si>
  <si>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</si>
  <si>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</si>
  <si>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</si>
  <si>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</si>
  <si>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</si>
  <si>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</si>
  <si>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</si>
  <si>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</si>
  <si>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</si>
  <si>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</si>
  <si>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</si>
  <si>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</si>
  <si>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</si>
  <si>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</si>
  <si>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</si>
  <si>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</si>
  <si>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</si>
  <si>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</si>
  <si>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</si>
  <si>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</si>
  <si>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</si>
  <si>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</si>
  <si>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</si>
  <si>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</si>
  <si>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</si>
  <si>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</si>
  <si>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</si>
  <si>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</si>
  <si>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</si>
  <si>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</si>
  <si>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</si>
  <si>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</si>
  <si>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</si>
  <si>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</si>
  <si>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</si>
  <si>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</si>
  <si>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</si>
  <si>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</si>
  <si>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</si>
  <si>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</si>
  <si>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</si>
  <si>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</si>
  <si>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</si>
  <si>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</si>
  <si>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</si>
  <si>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</si>
  <si>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</si>
  <si>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</si>
  <si>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</si>
  <si>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</si>
  <si>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</si>
  <si>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</si>
  <si>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</si>
  <si>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</si>
  <si>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</si>
  <si>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</si>
  <si>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</si>
  <si>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</si>
  <si>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</si>
  <si>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</si>
  <si>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</si>
  <si>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</si>
  <si>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</si>
  <si>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</si>
  <si>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</si>
  <si>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</si>
  <si>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</si>
  <si>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</si>
  <si>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</si>
  <si>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</si>
  <si>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</si>
  <si>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</si>
  <si>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</si>
  <si>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</si>
  <si>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</si>
  <si>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</si>
  <si>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</si>
  <si>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</si>
  <si>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</si>
  <si>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</si>
  <si>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</si>
  <si>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</si>
  <si>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</si>
  <si>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</si>
  <si>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</si>
  <si>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</si>
  <si>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</si>
  <si>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</si>
  <si>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</si>
  <si>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</si>
  <si>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</si>
  <si>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</si>
  <si>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</si>
  <si>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</si>
  <si>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</si>
  <si>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</si>
  <si>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</si>
  <si>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</si>
  <si>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</si>
  <si>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</si>
  <si>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</si>
  <si>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</si>
  <si>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</si>
  <si>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</si>
  <si>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</si>
  <si>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</si>
  <si>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</si>
  <si>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</si>
  <si>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</si>
  <si>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</si>
  <si>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</si>
  <si>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</si>
  <si>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</si>
  <si>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</si>
  <si>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</si>
  <si>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</si>
  <si>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</si>
  <si>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</si>
  <si>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</si>
  <si>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</si>
  <si>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</si>
  <si>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</si>
  <si>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</si>
  <si>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</si>
  <si>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</si>
  <si>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</si>
  <si>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</si>
  <si>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</si>
  <si>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</si>
  <si>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</si>
  <si>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</si>
  <si>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</si>
  <si>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</si>
  <si>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</si>
  <si>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</si>
  <si>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</si>
  <si>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</si>
  <si>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</si>
  <si>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</si>
  <si>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</si>
  <si>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</si>
  <si>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</si>
  <si>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</si>
  <si>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</si>
  <si>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</si>
  <si>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</si>
  <si>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</si>
  <si>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</si>
  <si>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</si>
  <si>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</si>
  <si>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</si>
  <si>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</si>
  <si>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</si>
  <si>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</si>
  <si>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</si>
  <si>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</si>
  <si>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</si>
  <si>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</si>
  <si>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</si>
  <si>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</si>
  <si>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</si>
  <si>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</si>
  <si>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</si>
  <si>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</si>
  <si>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</si>
  <si>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</si>
  <si>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</si>
  <si>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</si>
  <si>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</si>
  <si>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</si>
  <si>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</si>
  <si>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</si>
  <si>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</si>
  <si>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</si>
  <si>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</si>
  <si>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</si>
  <si>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</si>
  <si>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</si>
  <si>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</si>
  <si>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</si>
  <si>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</si>
  <si>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</si>
  <si>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</si>
  <si>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</si>
  <si>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</si>
  <si>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</si>
  <si>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</si>
  <si>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</si>
  <si>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</si>
  <si>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</si>
  <si>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</si>
  <si>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</si>
  <si>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</si>
  <si>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</si>
  <si>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</si>
  <si>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</si>
  <si>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</si>
  <si>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</si>
  <si>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</si>
  <si>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</si>
  <si>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</si>
  <si>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</si>
  <si>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</si>
  <si>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</si>
  <si>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</si>
  <si>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</si>
  <si>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</si>
  <si>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</si>
  <si>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</si>
  <si>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</si>
  <si>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</si>
  <si>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</si>
  <si>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</si>
  <si>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</si>
  <si>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</si>
  <si>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</si>
  <si>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</si>
  <si>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</si>
  <si>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</si>
  <si>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</si>
  <si>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</si>
  <si>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</si>
  <si>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</si>
  <si>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</si>
  <si>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</si>
  <si>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</si>
  <si>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</si>
  <si>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</si>
  <si>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</si>
  <si>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</si>
  <si>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</si>
  <si>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</si>
  <si>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</si>
  <si>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</si>
  <si>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</si>
  <si>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</si>
  <si>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</si>
  <si>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</si>
  <si>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</si>
  <si>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</si>
  <si>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</si>
  <si>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</si>
  <si>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</si>
  <si>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</si>
  <si>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</si>
  <si>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</si>
  <si>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</si>
  <si>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</si>
  <si>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</si>
  <si>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</si>
  <si>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</si>
  <si>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</si>
  <si>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</si>
  <si>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</si>
  <si>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</si>
  <si>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</si>
  <si>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</si>
  <si>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</si>
  <si>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</si>
  <si>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</si>
  <si>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</si>
  <si>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</si>
  <si>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</si>
  <si>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</si>
  <si>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</si>
  <si>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</si>
  <si>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</si>
  <si>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</si>
  <si>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</si>
  <si>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</si>
  <si>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</si>
  <si>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</si>
  <si>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</si>
  <si>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</si>
  <si>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</si>
  <si>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</si>
  <si>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</si>
  <si>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</si>
  <si>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</si>
  <si>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</si>
  <si>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</si>
  <si>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</si>
  <si>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</si>
  <si>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</si>
  <si>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</si>
  <si>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</si>
  <si>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</si>
  <si>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</si>
  <si>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</si>
  <si>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</si>
  <si>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</si>
  <si>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</si>
  <si>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</si>
  <si>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</si>
  <si>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</si>
  <si>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</si>
  <si>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</si>
  <si>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</si>
  <si>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</si>
  <si>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</si>
  <si>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</si>
  <si>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</si>
  <si>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</si>
  <si>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</si>
  <si>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</si>
  <si>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</si>
  <si>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</si>
  <si>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</si>
  <si>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</si>
  <si>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</si>
  <si>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</si>
  <si>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</si>
  <si>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</si>
  <si>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</si>
  <si>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</si>
  <si>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</si>
  <si>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</si>
  <si>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</si>
  <si>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</si>
  <si>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</si>
  <si>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</si>
  <si>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</si>
  <si>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</si>
  <si>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</si>
  <si>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</si>
  <si>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</si>
  <si>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</si>
  <si>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</si>
  <si>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</si>
  <si>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</si>
  <si>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</si>
  <si>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</si>
  <si>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</si>
  <si>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</si>
  <si>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</si>
  <si>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</si>
  <si>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</si>
  <si>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</si>
  <si>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</si>
  <si>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</si>
  <si>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</si>
  <si>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</si>
  <si>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</si>
  <si>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</si>
  <si>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</si>
  <si>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</si>
  <si>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</si>
  <si>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</si>
  <si>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</si>
  <si>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</si>
  <si>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</si>
  <si>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</si>
  <si>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</si>
  <si>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</si>
  <si>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</si>
  <si>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</si>
  <si>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</si>
  <si>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</si>
  <si>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</si>
  <si>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</si>
  <si>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</si>
  <si>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</si>
  <si>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</si>
  <si>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</si>
  <si>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</si>
  <si>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</si>
  <si>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</si>
  <si>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</si>
  <si>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</si>
  <si>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</si>
  <si>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</si>
  <si>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</si>
  <si>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</si>
  <si>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</si>
  <si>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</si>
  <si>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</si>
  <si>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</si>
  <si>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</si>
  <si>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</si>
  <si>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</si>
  <si>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</si>
  <si>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</si>
  <si>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</si>
  <si>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</si>
  <si>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</si>
  <si>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</si>
  <si>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</si>
  <si>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</si>
  <si>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</si>
  <si>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</si>
  <si>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</si>
  <si>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</si>
  <si>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</si>
  <si>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</si>
  <si>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</si>
  <si>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</si>
  <si>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</si>
  <si>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</si>
  <si>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</si>
  <si>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</si>
  <si>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</si>
  <si>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</si>
  <si>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</si>
  <si>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</si>
  <si>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</si>
  <si>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</si>
  <si>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</si>
  <si>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</si>
  <si>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</si>
  <si>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</si>
  <si>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</si>
  <si>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</si>
  <si>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</si>
  <si>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</si>
  <si>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</si>
  <si>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</si>
  <si>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</si>
  <si>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</si>
  <si>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</si>
  <si>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</si>
  <si>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</si>
  <si>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</si>
  <si>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</si>
  <si>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</si>
  <si>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</si>
  <si>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</si>
  <si>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</si>
  <si>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</si>
  <si>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</si>
  <si>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</si>
  <si>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</si>
  <si>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</si>
  <si>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</si>
  <si>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</si>
  <si>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</si>
  <si>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</si>
  <si>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</si>
  <si>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</si>
  <si>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</si>
  <si>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</si>
  <si>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</si>
  <si>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</si>
  <si>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</si>
  <si>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</si>
  <si>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</si>
  <si>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</si>
  <si>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</si>
  <si>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</si>
  <si>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</si>
  <si>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</si>
  <si>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</si>
  <si>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</si>
  <si>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</si>
  <si>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</si>
  <si>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</si>
  <si>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</si>
  <si>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</si>
  <si>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</si>
  <si>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</si>
  <si>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</si>
  <si>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</si>
  <si>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</si>
  <si>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</si>
  <si>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</si>
  <si>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</si>
  <si>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</si>
  <si>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</si>
  <si>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</si>
  <si>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</si>
  <si>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</si>
  <si>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</si>
  <si>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</si>
  <si>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</si>
  <si>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</si>
  <si>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</si>
  <si>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</si>
  <si>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</si>
  <si>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</si>
  <si>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</si>
  <si>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</si>
  <si>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</si>
  <si>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</si>
  <si>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</si>
  <si>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</si>
  <si>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</si>
  <si>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</si>
  <si>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</si>
  <si>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</si>
  <si>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</si>
  <si>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</si>
  <si>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</si>
  <si>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</si>
  <si>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</si>
  <si>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</si>
  <si>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</si>
  <si>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</si>
  <si>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</si>
  <si>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</si>
  <si>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</si>
  <si>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</si>
  <si>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</si>
  <si>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</si>
  <si>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</si>
  <si>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</si>
  <si>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</si>
  <si>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</si>
  <si>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</si>
  <si>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</si>
  <si>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</si>
  <si>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</si>
  <si>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</si>
  <si>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</si>
  <si>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</si>
  <si>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</si>
  <si>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</si>
  <si>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</si>
  <si>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</si>
  <si>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</si>
  <si>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</si>
  <si>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</si>
  <si>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</si>
  <si>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</si>
  <si>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</si>
  <si>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</si>
  <si>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</si>
  <si>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</si>
  <si>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</si>
  <si>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</si>
  <si>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</si>
  <si>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</si>
  <si>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</si>
  <si>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</si>
  <si>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</si>
  <si>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</si>
  <si>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</si>
  <si>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</si>
  <si>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</si>
  <si>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</si>
  <si>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</si>
  <si>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</si>
  <si>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</si>
  <si>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</si>
  <si>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</si>
  <si>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</si>
  <si>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</si>
  <si>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</si>
  <si>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</si>
  <si>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</si>
  <si>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</si>
  <si>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</si>
  <si>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</si>
  <si>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</si>
  <si>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</si>
  <si>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</si>
  <si>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</si>
  <si>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</si>
  <si>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</si>
  <si>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</si>
  <si>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</si>
  <si>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</si>
  <si>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</si>
  <si>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</si>
  <si>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</si>
  <si>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</si>
  <si>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</si>
  <si>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</si>
  <si>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</si>
  <si>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</si>
  <si>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</si>
  <si>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</si>
  <si>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</si>
  <si>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</si>
  <si>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</si>
  <si>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</si>
  <si>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</si>
  <si>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</si>
  <si>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</si>
  <si>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</si>
  <si>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</si>
  <si>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</si>
  <si>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</si>
  <si>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</si>
  <si>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</si>
  <si>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</si>
  <si>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</si>
  <si>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</si>
  <si>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</si>
  <si>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</si>
  <si>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</si>
  <si>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</si>
  <si>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</si>
  <si>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</si>
  <si>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</si>
  <si>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</si>
  <si>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</si>
  <si>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</si>
  <si>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</si>
  <si>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</si>
  <si>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</si>
  <si>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</si>
  <si>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</si>
  <si>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</si>
  <si>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</si>
  <si>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</si>
  <si>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</si>
  <si>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</si>
  <si>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</si>
  <si>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</si>
  <si>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</si>
  <si>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</si>
  <si>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</si>
  <si>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</si>
  <si>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</si>
  <si>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</si>
  <si>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</si>
  <si>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</si>
  <si>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</si>
  <si>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</si>
  <si>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</si>
  <si>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</si>
  <si>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</si>
  <si>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</si>
  <si>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</si>
  <si>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</si>
  <si>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</si>
  <si>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</si>
  <si>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</si>
  <si>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</si>
  <si>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</si>
  <si>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</si>
  <si>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</si>
  <si>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</si>
  <si>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</si>
  <si>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</si>
  <si>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</si>
  <si>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</si>
  <si>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</si>
  <si>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</si>
  <si>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</si>
  <si>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</si>
  <si>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</si>
  <si>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</si>
  <si>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</si>
  <si>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</si>
  <si>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</si>
  <si>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</si>
  <si>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</si>
  <si>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</si>
  <si>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</si>
  <si>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</si>
  <si>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</si>
  <si>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</si>
  <si>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</si>
  <si>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</si>
  <si>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</si>
  <si>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</si>
  <si>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</si>
  <si>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</si>
  <si>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</si>
  <si>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</si>
  <si>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</si>
  <si>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</si>
  <si>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</si>
  <si>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</si>
  <si>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</si>
  <si>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</si>
  <si>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</si>
  <si>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</si>
  <si>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</si>
  <si>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</si>
  <si>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</si>
  <si>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</si>
  <si>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</si>
  <si>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</si>
  <si>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</si>
  <si>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</si>
  <si>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</si>
  <si>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</si>
  <si>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</si>
  <si>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</si>
  <si>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</si>
  <si>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</si>
  <si>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</si>
  <si>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</si>
  <si>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</si>
  <si>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</si>
  <si>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</si>
  <si>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</si>
  <si>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</si>
  <si>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</si>
  <si>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</si>
  <si>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</si>
  <si>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</si>
  <si>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</si>
  <si>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</si>
  <si>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</si>
  <si>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</si>
  <si>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</si>
  <si>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</si>
  <si>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</si>
  <si>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</si>
  <si>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</si>
  <si>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</si>
  <si>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</si>
  <si>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</si>
  <si>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</si>
  <si>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</si>
  <si>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</si>
  <si>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</si>
  <si>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</si>
  <si>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</si>
  <si>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</si>
  <si>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</si>
  <si>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</si>
  <si>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</si>
  <si>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</si>
  <si>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</si>
  <si>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</si>
  <si>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</si>
  <si>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</si>
  <si>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</si>
  <si>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</si>
  <si>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</si>
  <si>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</si>
  <si>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</si>
  <si>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</si>
  <si>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</si>
  <si>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</si>
  <si>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</si>
  <si>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</si>
  <si>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</si>
  <si>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</si>
  <si>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</si>
  <si>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</si>
  <si>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</si>
  <si>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</si>
  <si>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</si>
  <si>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</si>
  <si>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</si>
  <si>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</si>
  <si>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</si>
  <si>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</si>
  <si>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</si>
  <si>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</si>
  <si>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</si>
  <si>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</si>
  <si>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</si>
  <si>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</si>
  <si>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</si>
  <si>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</si>
  <si>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</si>
  <si>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</si>
  <si>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</si>
  <si>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</si>
  <si>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</si>
  <si>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</si>
  <si>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</si>
  <si>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</si>
  <si>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</si>
  <si>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</si>
  <si>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</si>
  <si>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</si>
  <si>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</si>
  <si>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</si>
  <si>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</si>
  <si>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</si>
  <si>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</si>
  <si>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</si>
  <si>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</si>
  <si>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</si>
  <si>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</si>
  <si>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</si>
  <si>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</si>
  <si>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</si>
  <si>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</si>
  <si>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</si>
  <si>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</si>
  <si>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</si>
  <si>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</si>
  <si>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</si>
  <si>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</si>
  <si>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</si>
  <si>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</si>
  <si>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</si>
  <si>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</si>
  <si>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</si>
  <si>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</si>
  <si>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</si>
  <si>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</si>
  <si>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</si>
  <si>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</si>
  <si>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</si>
  <si>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</si>
  <si>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</si>
  <si>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</si>
  <si>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</si>
  <si>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</si>
  <si>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</si>
  <si>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</si>
  <si>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</si>
  <si>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</si>
  <si>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</si>
  <si>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</si>
  <si>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</si>
  <si>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</si>
  <si>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</si>
  <si>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</si>
  <si>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</si>
  <si>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</si>
  <si>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</si>
  <si>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</si>
  <si>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</si>
  <si>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</si>
  <si>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</si>
  <si>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</si>
  <si>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</si>
  <si>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</si>
  <si>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</si>
  <si>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</si>
  <si>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</si>
  <si>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</si>
  <si>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</si>
  <si>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</si>
  <si>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</si>
  <si>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</si>
  <si>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</si>
  <si>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</si>
  <si>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</si>
  <si>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</si>
  <si>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</si>
  <si>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</si>
  <si>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</si>
  <si>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</si>
  <si>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</si>
  <si>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</si>
  <si>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</si>
  <si>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</si>
  <si>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</si>
  <si>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</si>
  <si>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</si>
  <si>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</si>
  <si>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</si>
  <si>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</si>
  <si>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</si>
  <si>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</si>
  <si>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</si>
  <si>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</si>
  <si>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</si>
  <si>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</si>
  <si>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</si>
  <si>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</si>
  <si>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</si>
  <si>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</si>
  <si>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</si>
  <si>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</si>
  <si>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</si>
  <si>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</si>
  <si>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</si>
  <si>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</si>
  <si>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</si>
  <si>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</si>
  <si>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</si>
  <si>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</si>
  <si>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</si>
  <si>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</si>
  <si>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</si>
  <si>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</si>
  <si>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</si>
  <si>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</si>
  <si>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</si>
  <si>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</si>
  <si>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</si>
  <si>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</si>
  <si>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</si>
  <si>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</si>
  <si>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</si>
  <si>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</si>
  <si>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</si>
  <si>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</si>
  <si>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</si>
  <si>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</si>
  <si>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</si>
  <si>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</si>
  <si>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</si>
  <si>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</si>
  <si>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</si>
  <si>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</si>
  <si>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</si>
  <si>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</si>
  <si>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</si>
  <si>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</si>
  <si>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</si>
  <si>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</si>
  <si>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</si>
  <si>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</si>
  <si>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</si>
  <si>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</si>
  <si>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</si>
  <si>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</si>
  <si>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</si>
  <si>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</si>
  <si>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</si>
  <si>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</si>
  <si>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</si>
  <si>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</si>
  <si>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</si>
  <si>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</si>
  <si>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</si>
  <si>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</si>
  <si>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</si>
  <si>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</si>
  <si>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</si>
  <si>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</si>
  <si>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</si>
  <si>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</si>
  <si>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</si>
  <si>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</si>
  <si>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</si>
  <si>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</si>
  <si>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</si>
  <si>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</si>
  <si>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</si>
  <si>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</si>
  <si>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</si>
  <si>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</si>
  <si>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</si>
  <si>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</si>
  <si>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</si>
  <si>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</si>
  <si>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</si>
  <si>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</si>
  <si>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</si>
  <si>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</si>
  <si>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</si>
  <si>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</si>
  <si>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</si>
  <si>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</si>
  <si>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</si>
  <si>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</si>
  <si>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</si>
  <si>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</si>
  <si>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</si>
  <si>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</si>
  <si>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</si>
  <si>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</si>
  <si>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</si>
  <si>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</si>
  <si>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</si>
  <si>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</si>
  <si>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</si>
  <si>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</si>
  <si>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</si>
  <si>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</si>
  <si>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</si>
  <si>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</si>
  <si>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</si>
  <si>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</si>
  <si>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</si>
  <si>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</si>
  <si>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</si>
  <si>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</si>
  <si>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</si>
  <si>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</si>
  <si>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</si>
  <si>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</si>
  <si>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</si>
  <si>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</si>
  <si>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</si>
  <si>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</si>
  <si>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</si>
  <si>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</si>
  <si>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</si>
  <si>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</si>
  <si>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</si>
  <si>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</si>
  <si>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</si>
  <si>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</si>
  <si>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</si>
  <si>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</si>
  <si>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</si>
  <si>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</si>
  <si>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</si>
  <si>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</si>
  <si>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</si>
  <si>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</si>
  <si>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</si>
  <si>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</si>
  <si>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</si>
  <si>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</si>
  <si>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</si>
  <si>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</si>
  <si>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</si>
  <si>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</si>
  <si>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</si>
  <si>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</si>
  <si>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</si>
  <si>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</si>
  <si>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</si>
  <si>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</si>
  <si>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</si>
  <si>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</si>
  <si>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</si>
  <si>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</si>
  <si>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</si>
  <si>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</si>
  <si>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</si>
  <si>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</si>
  <si>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</si>
  <si>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</si>
  <si>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</si>
  <si>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</si>
  <si>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</si>
  <si>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</si>
  <si>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</si>
  <si>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</si>
  <si>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</si>
  <si>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</si>
  <si>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</si>
  <si>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</si>
  <si>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</si>
  <si>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</si>
  <si>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</si>
  <si>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</si>
  <si>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</si>
  <si>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</si>
  <si>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</si>
  <si>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</si>
  <si>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</si>
  <si>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</si>
  <si>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</si>
  <si>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</si>
  <si>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</si>
  <si>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</si>
  <si>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</si>
  <si>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</si>
  <si>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</si>
  <si>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</si>
  <si>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</si>
  <si>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</si>
  <si>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</si>
  <si>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</si>
  <si>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</si>
  <si>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</si>
  <si>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</si>
  <si>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</si>
  <si>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</si>
  <si>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</si>
  <si>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</si>
  <si>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</si>
  <si>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</si>
  <si>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</si>
  <si>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</si>
  <si>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</si>
  <si>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</si>
  <si>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</si>
  <si>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</si>
  <si>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</si>
  <si>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</si>
  <si>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</si>
  <si>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</si>
  <si>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</si>
  <si>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</si>
  <si>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</si>
  <si>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</si>
  <si>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</si>
  <si>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</si>
  <si>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</si>
  <si>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</si>
  <si>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</si>
  <si>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</si>
  <si>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</si>
  <si>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</si>
  <si>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</si>
  <si>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</si>
  <si>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</si>
  <si>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</si>
  <si>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</si>
  <si>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</si>
  <si>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</si>
  <si>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</si>
  <si>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</si>
  <si>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</si>
  <si>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</si>
  <si>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</si>
  <si>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</si>
  <si>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</si>
  <si>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</si>
  <si>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</si>
  <si>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</si>
  <si>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</si>
  <si>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</si>
  <si>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</si>
  <si>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</si>
  <si>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</si>
  <si>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</si>
  <si>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</si>
  <si>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</si>
  <si>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</si>
  <si>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</si>
  <si>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</si>
  <si>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</si>
  <si>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</si>
  <si>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</si>
  <si>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</si>
  <si>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</si>
  <si>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</si>
  <si>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</si>
  <si>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</si>
  <si>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</si>
  <si>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</si>
  <si>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</si>
  <si>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</si>
  <si>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</si>
  <si>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</si>
  <si>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</si>
  <si>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</si>
  <si>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</si>
  <si>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</si>
  <si>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</si>
  <si>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</si>
  <si>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</si>
  <si>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</si>
  <si>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</si>
  <si>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</si>
  <si>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</si>
  <si>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</si>
  <si>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</si>
  <si>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</si>
  <si>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</si>
  <si>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</si>
  <si>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</si>
  <si>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</si>
  <si>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</si>
  <si>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</si>
  <si>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</si>
  <si>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</si>
  <si>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</si>
  <si>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</si>
  <si>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</si>
  <si>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</si>
  <si>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</si>
  <si>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</si>
  <si>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</si>
  <si>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</si>
  <si>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</si>
  <si>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</si>
  <si>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</si>
  <si>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</si>
  <si>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</si>
  <si>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</si>
  <si>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</si>
  <si>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</si>
  <si>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</si>
  <si>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</si>
  <si>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</si>
  <si>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</si>
  <si>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</si>
  <si>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</si>
  <si>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</si>
  <si>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</si>
  <si>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</si>
  <si>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</si>
  <si>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</si>
  <si>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</si>
  <si>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</si>
  <si>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</si>
  <si>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</si>
  <si>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</si>
  <si>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</si>
  <si>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</si>
  <si>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</si>
  <si>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</si>
  <si>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</si>
  <si>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</si>
  <si>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</si>
  <si>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</si>
  <si>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</si>
  <si>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</si>
  <si>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</si>
  <si>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</si>
  <si>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</si>
  <si>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</si>
  <si>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</si>
  <si>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</si>
  <si>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</si>
  <si>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</si>
  <si>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</si>
  <si>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</si>
  <si>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</si>
  <si>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</si>
  <si>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</si>
  <si>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</si>
  <si>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</si>
  <si>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</si>
  <si>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</si>
  <si>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</si>
  <si>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</si>
  <si>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</si>
  <si>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</si>
  <si>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</si>
  <si>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</si>
  <si>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</si>
  <si>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</si>
  <si>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</si>
  <si>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</si>
  <si>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</si>
  <si>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</si>
  <si>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</si>
  <si>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</si>
  <si>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</si>
  <si>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</si>
  <si>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</si>
  <si>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</si>
  <si>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</si>
  <si>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</si>
  <si>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</si>
  <si>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</si>
  <si>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</si>
  <si>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</si>
  <si>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</si>
  <si>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</si>
  <si>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</si>
  <si>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</si>
  <si>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</si>
  <si>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</si>
  <si>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</si>
  <si>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</si>
  <si>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</si>
  <si>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</si>
  <si>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</si>
  <si>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</si>
  <si>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</si>
  <si>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</si>
  <si>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</si>
  <si>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</si>
  <si>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</si>
  <si>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</si>
  <si>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</si>
  <si>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</si>
  <si>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</si>
  <si>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</si>
  <si>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</si>
  <si>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</si>
  <si>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</si>
  <si>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</si>
  <si>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</si>
  <si>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</si>
  <si>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</si>
  <si>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</si>
  <si>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</si>
  <si>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</si>
  <si>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</si>
  <si>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</si>
  <si>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</si>
  <si>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</si>
  <si>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</si>
  <si>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</si>
  <si>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</si>
  <si>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</si>
  <si>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</si>
  <si>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</si>
  <si>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</si>
  <si>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</si>
  <si>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</si>
  <si>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</si>
  <si>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</si>
  <si>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</si>
  <si>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</si>
  <si>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</si>
  <si>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</si>
  <si>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</si>
  <si>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</si>
  <si>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</si>
  <si>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</si>
  <si>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</si>
  <si>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</si>
  <si>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</si>
  <si>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</si>
  <si>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</si>
  <si>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</si>
  <si>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</si>
  <si>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</si>
  <si>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</si>
  <si>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</si>
  <si>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</si>
  <si>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</si>
  <si>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</si>
  <si>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</si>
  <si>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</si>
  <si>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</si>
  <si>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</si>
  <si>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</si>
  <si>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</si>
  <si>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</si>
  <si>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</si>
  <si>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</si>
  <si>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</si>
  <si>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</si>
  <si>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</si>
  <si>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</si>
  <si>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</si>
  <si>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</si>
  <si>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</si>
  <si>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</si>
  <si>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</si>
  <si>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</si>
  <si>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</si>
  <si>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</si>
  <si>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</si>
  <si>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</si>
  <si>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</si>
  <si>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</si>
  <si>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</si>
  <si>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</si>
  <si>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</si>
  <si>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</si>
  <si>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</si>
  <si>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</si>
  <si>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</si>
  <si>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</si>
  <si>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</si>
  <si>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</si>
  <si>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</si>
  <si>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</si>
  <si>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</si>
  <si>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</si>
  <si>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</si>
  <si>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</si>
  <si>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</si>
  <si>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</si>
  <si>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</si>
  <si>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</si>
  <si>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</si>
  <si>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</si>
  <si>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</si>
  <si>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</si>
  <si>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</si>
  <si>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</si>
  <si>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</si>
  <si>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</si>
  <si>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</si>
  <si>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</si>
  <si>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</si>
  <si>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</si>
  <si>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</si>
  <si>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</si>
  <si>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</si>
  <si>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</si>
  <si>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</si>
  <si>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</si>
  <si>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</si>
  <si>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</si>
  <si>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</si>
  <si>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</si>
  <si>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</si>
  <si>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</si>
  <si>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</si>
  <si>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</si>
  <si>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</si>
  <si>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</si>
  <si>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</si>
  <si>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</si>
  <si>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</si>
  <si>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</si>
  <si>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</si>
  <si>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</si>
  <si>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</si>
  <si>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</si>
  <si>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</si>
  <si>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</si>
  <si>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</si>
  <si>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</si>
  <si>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</si>
  <si>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</si>
  <si>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</si>
  <si>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</si>
  <si>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</si>
  <si>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</si>
  <si>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</si>
  <si>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</si>
  <si>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</si>
  <si>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</si>
  <si>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</si>
  <si>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</si>
  <si>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</si>
  <si>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</si>
  <si>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</si>
  <si>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</si>
  <si>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</si>
  <si>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</si>
  <si>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</si>
  <si>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</si>
  <si>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</si>
  <si>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</si>
  <si>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</si>
  <si>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</si>
  <si>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</si>
  <si>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</si>
  <si>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</si>
  <si>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</si>
  <si>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</si>
  <si>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</si>
  <si>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</si>
  <si>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</si>
  <si>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</si>
  <si>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</si>
  <si>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</si>
  <si>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</si>
  <si>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</si>
  <si>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</si>
  <si>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</si>
  <si>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</si>
  <si>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</si>
  <si>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</si>
  <si>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</si>
  <si>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</si>
  <si>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</si>
  <si>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</si>
  <si>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</si>
  <si>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</si>
  <si>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</si>
  <si>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</si>
  <si>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</si>
  <si>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</si>
  <si>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</si>
  <si>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</si>
  <si>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</si>
  <si>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</si>
  <si>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</si>
  <si>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</si>
  <si>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</si>
  <si>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</si>
  <si>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</si>
  <si>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</si>
  <si>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</si>
  <si>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</si>
  <si>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</si>
  <si>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</si>
  <si>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</si>
  <si>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</si>
  <si>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</si>
  <si>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</si>
  <si>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</si>
  <si>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</si>
  <si>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</si>
  <si>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</si>
  <si>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</si>
  <si>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</si>
  <si>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</si>
  <si>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</si>
  <si>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</si>
  <si>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</si>
  <si>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</si>
  <si>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</si>
  <si>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</si>
  <si>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</si>
  <si>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</si>
  <si>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</si>
  <si>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</si>
  <si>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</si>
  <si>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</si>
  <si>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</si>
  <si>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</si>
  <si>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</si>
  <si>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</si>
  <si>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</si>
  <si>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</si>
  <si>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</si>
  <si>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</si>
  <si>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</si>
  <si>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</si>
  <si>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</si>
  <si>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</si>
  <si>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</si>
  <si>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</si>
  <si>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</si>
  <si>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</si>
  <si>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</si>
  <si>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</si>
  <si>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</si>
  <si>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</si>
  <si>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</si>
  <si>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</si>
  <si>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</si>
  <si>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</si>
  <si>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</si>
  <si>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</si>
  <si>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</si>
  <si>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</si>
  <si>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</si>
  <si>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</si>
  <si>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</si>
  <si>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</si>
  <si>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</si>
  <si>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</si>
  <si>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</si>
  <si>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</si>
  <si>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</si>
  <si>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</si>
  <si>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</si>
  <si>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</si>
  <si>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</si>
  <si>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</si>
  <si>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</si>
  <si>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</si>
  <si>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</si>
  <si>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</si>
  <si>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</si>
  <si>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</si>
  <si>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</si>
  <si>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</si>
  <si>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</si>
  <si>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</si>
  <si>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</si>
  <si>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</si>
  <si>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</si>
  <si>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</si>
  <si>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</si>
  <si>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</si>
  <si>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</si>
  <si>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</si>
  <si>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</si>
  <si>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</si>
  <si>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</si>
  <si>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</si>
  <si>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</si>
  <si>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</si>
  <si>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</si>
  <si>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</si>
  <si>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</si>
  <si>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</si>
  <si>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</si>
  <si>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</si>
  <si>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</si>
  <si>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</si>
  <si>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</si>
  <si>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</si>
  <si>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</si>
  <si>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</si>
  <si>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</si>
  <si>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</si>
  <si>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</si>
  <si>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</si>
  <si>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</si>
  <si>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</si>
  <si>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</si>
  <si>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</si>
  <si>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</si>
  <si>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</si>
  <si>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</si>
  <si>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</si>
  <si>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</si>
  <si>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</si>
  <si>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</si>
  <si>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</si>
  <si>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</si>
  <si>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</si>
  <si>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</si>
  <si>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</si>
  <si>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</si>
  <si>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</si>
  <si>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</si>
  <si>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</si>
  <si>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</si>
  <si>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</si>
  <si>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</si>
  <si>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</si>
  <si>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</si>
  <si>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</si>
  <si>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</si>
  <si>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</si>
  <si>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</si>
  <si>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</si>
  <si>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</si>
  <si>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</si>
  <si>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</si>
  <si>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</si>
  <si>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</si>
  <si>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</si>
  <si>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</si>
  <si>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</si>
  <si>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</si>
  <si>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</si>
  <si>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</si>
  <si>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</si>
  <si>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</si>
  <si>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</si>
  <si>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</si>
  <si>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</si>
  <si>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</si>
  <si>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</si>
  <si>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</si>
  <si>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</si>
  <si>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</si>
  <si>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</si>
  <si>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</si>
  <si>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</si>
  <si>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</si>
  <si>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</si>
  <si>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</si>
  <si>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</si>
  <si>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</si>
  <si>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</si>
  <si>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</si>
  <si>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</si>
  <si>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</si>
  <si>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</si>
  <si>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</si>
  <si>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</si>
  <si>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</si>
  <si>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</si>
  <si>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</si>
  <si>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</si>
  <si>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</si>
  <si>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</si>
  <si>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</si>
  <si>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</si>
  <si>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</si>
  <si>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</si>
  <si>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</si>
  <si>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</si>
  <si>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</si>
  <si>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</si>
  <si>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</si>
  <si>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</si>
  <si>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</si>
  <si>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</si>
  <si>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</si>
  <si>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</si>
  <si>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</si>
  <si>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</si>
  <si>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</si>
  <si>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</si>
  <si>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</si>
  <si>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</si>
  <si>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</si>
  <si>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</si>
  <si>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</si>
  <si>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</si>
  <si>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</si>
  <si>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</si>
  <si>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</si>
  <si>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</si>
  <si>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</si>
  <si>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</si>
  <si>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</si>
  <si>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</si>
  <si>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</si>
  <si>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</si>
  <si>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</si>
  <si>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</si>
  <si>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</si>
  <si>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</si>
  <si>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</si>
  <si>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</si>
  <si>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</si>
  <si>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</si>
  <si>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</si>
  <si>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</si>
  <si>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</si>
  <si>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</si>
  <si>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</si>
  <si>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</si>
  <si>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</si>
  <si>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</si>
  <si>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</si>
  <si>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</si>
  <si>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</si>
  <si>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</si>
  <si>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</si>
  <si>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</si>
  <si>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</si>
  <si>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</si>
  <si>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</si>
  <si>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</si>
  <si>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</si>
  <si>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</si>
  <si>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</si>
  <si>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</si>
  <si>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</si>
  <si>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</si>
  <si>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</si>
  <si>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</si>
  <si>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</si>
  <si>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</si>
  <si>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</si>
  <si>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</si>
  <si>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</si>
  <si>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</si>
  <si>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</si>
  <si>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</si>
  <si>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</si>
  <si>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</si>
  <si>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</si>
  <si>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</si>
  <si>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</si>
  <si>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</si>
  <si>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</si>
  <si>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</si>
  <si>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</si>
  <si>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</si>
  <si>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</si>
  <si>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</si>
  <si>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</si>
  <si>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</si>
  <si>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</si>
  <si>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</si>
  <si>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</si>
  <si>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</si>
  <si>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</si>
  <si>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</si>
  <si>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</si>
  <si>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</si>
  <si>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</si>
  <si>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</si>
  <si>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</si>
  <si>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</si>
  <si>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</si>
  <si>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</si>
  <si>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</si>
  <si>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</si>
  <si>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</si>
  <si>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</si>
  <si>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</si>
  <si>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</si>
  <si>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</si>
  <si>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</si>
  <si>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</si>
  <si>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</si>
  <si>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</si>
  <si>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</si>
  <si>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</si>
  <si>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</si>
  <si>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</si>
  <si>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</si>
  <si>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</si>
  <si>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</si>
  <si>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</si>
  <si>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</si>
  <si>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</si>
  <si>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</si>
  <si>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</si>
  <si>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</si>
  <si>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</si>
  <si>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</si>
  <si>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</si>
  <si>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</si>
  <si>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</si>
  <si>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</si>
  <si>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</si>
  <si>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</si>
  <si>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</si>
  <si>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</si>
  <si>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</si>
  <si>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</si>
  <si>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</si>
  <si>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</si>
  <si>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</si>
  <si>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</si>
  <si>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</si>
  <si>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</si>
  <si>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</si>
  <si>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</si>
  <si>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</si>
  <si>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</si>
  <si>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</si>
  <si>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</si>
  <si>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</si>
  <si>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</si>
  <si>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</si>
  <si>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</si>
  <si>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</si>
  <si>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</si>
  <si>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</si>
  <si>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</si>
  <si>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</si>
  <si>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</si>
  <si>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</si>
  <si>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</si>
  <si>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</si>
  <si>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</si>
  <si>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</si>
  <si>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</si>
  <si>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</si>
  <si>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</si>
  <si>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</si>
  <si>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</si>
  <si>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</si>
  <si>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</si>
  <si>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</si>
  <si>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</si>
  <si>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</si>
  <si>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</si>
  <si>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</si>
  <si>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</si>
  <si>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</si>
  <si>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</si>
  <si>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</si>
  <si>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</si>
  <si>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</si>
  <si>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</si>
  <si>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</si>
  <si>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</si>
  <si>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</si>
  <si>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</si>
  <si>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</si>
  <si>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</si>
  <si>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</si>
  <si>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</si>
  <si>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</si>
  <si>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</si>
  <si>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</si>
  <si>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</si>
  <si>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</si>
  <si>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</si>
  <si>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</si>
  <si>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</si>
  <si>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</si>
  <si>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</si>
  <si>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</si>
  <si>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</si>
  <si>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</si>
  <si>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</si>
  <si>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</si>
  <si>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</si>
  <si>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</si>
  <si>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</si>
  <si>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</si>
  <si>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</si>
  <si>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</si>
  <si>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</si>
  <si>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</si>
  <si>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</si>
  <si>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</si>
  <si>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</si>
  <si>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</si>
  <si>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</si>
  <si>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</si>
  <si>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</si>
  <si>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</si>
  <si>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</si>
  <si>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</si>
  <si>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</si>
  <si>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</si>
  <si>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</si>
  <si>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</si>
  <si>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</si>
  <si>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</si>
  <si>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</si>
  <si>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</si>
  <si>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</si>
  <si>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</si>
  <si>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</si>
  <si>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</si>
  <si>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</si>
  <si>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</si>
  <si>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</si>
  <si>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</si>
  <si>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</si>
  <si>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</si>
  <si>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</si>
  <si>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</si>
  <si>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</si>
  <si>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</si>
  <si>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</si>
  <si>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</si>
  <si>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</si>
  <si>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</si>
  <si>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</si>
  <si>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</si>
  <si>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</si>
  <si>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</si>
  <si>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</si>
  <si>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</si>
  <si>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</si>
  <si>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</si>
  <si>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</si>
  <si>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</si>
  <si>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</si>
  <si>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</si>
  <si>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</si>
  <si>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</si>
  <si>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</si>
  <si>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</si>
  <si>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</si>
  <si>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</si>
  <si>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</si>
  <si>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</si>
  <si>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</si>
  <si>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</si>
  <si>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</si>
  <si>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</si>
  <si>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</si>
  <si>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</si>
  <si>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</si>
  <si>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</si>
  <si>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</si>
  <si>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</si>
  <si>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</si>
  <si>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</si>
  <si>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</si>
  <si>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</si>
  <si>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</si>
  <si>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</si>
  <si>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</si>
  <si>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</si>
  <si>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</si>
  <si>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</si>
  <si>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</si>
  <si>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</si>
  <si>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</si>
  <si>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</si>
  <si>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</si>
  <si>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</si>
  <si>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</si>
  <si>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</si>
  <si>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</si>
  <si>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</si>
  <si>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</si>
  <si>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</si>
  <si>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</si>
  <si>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</si>
  <si>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</si>
  <si>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</si>
  <si>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</si>
  <si>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</si>
  <si>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</si>
  <si>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</si>
  <si>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</si>
  <si>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</si>
  <si>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</si>
  <si>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</si>
  <si>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</si>
  <si>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</si>
  <si>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</si>
  <si>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</si>
  <si>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</si>
  <si>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</si>
  <si>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</si>
  <si>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</si>
  <si>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</si>
  <si>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</si>
  <si>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</si>
  <si>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</si>
  <si>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</si>
  <si>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</si>
  <si>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</si>
  <si>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</si>
  <si>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</si>
  <si>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</si>
  <si>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</si>
  <si>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</si>
  <si>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</si>
  <si>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</si>
  <si>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</si>
  <si>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</si>
  <si>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</si>
  <si>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</si>
  <si>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</si>
  <si>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</si>
  <si>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</si>
  <si>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</si>
  <si>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</si>
  <si>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</si>
  <si>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</si>
  <si>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</si>
  <si>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</si>
  <si>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</si>
  <si>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</si>
  <si>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</si>
  <si>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</si>
  <si>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</si>
  <si>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</si>
  <si>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</si>
  <si>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</si>
  <si>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</si>
  <si>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</si>
  <si>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</si>
  <si>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</si>
  <si>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</si>
  <si>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</si>
  <si>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</si>
  <si>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</si>
  <si>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</si>
  <si>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</si>
  <si>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</si>
  <si>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</si>
  <si>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</si>
  <si>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</si>
  <si>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</si>
  <si>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</si>
  <si>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</si>
  <si>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</si>
  <si>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</si>
  <si>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</si>
  <si>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</si>
  <si>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</si>
  <si>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</si>
  <si>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</si>
  <si>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</si>
  <si>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</si>
  <si>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</si>
  <si>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</si>
  <si>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</si>
  <si>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</si>
  <si>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</si>
  <si>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</si>
  <si>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</si>
  <si>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</si>
  <si>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</si>
  <si>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</si>
  <si>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</si>
  <si>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</si>
  <si>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</si>
  <si>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</si>
  <si>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</si>
  <si>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</si>
  <si>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</si>
  <si>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</si>
  <si>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</si>
  <si>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</si>
  <si>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</si>
  <si>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</si>
  <si>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</si>
  <si>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</si>
  <si>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</si>
  <si>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</si>
  <si>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</si>
  <si>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</si>
  <si>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</si>
  <si>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</si>
  <si>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</si>
  <si>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</si>
  <si>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</si>
  <si>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</si>
  <si>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</si>
  <si>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</si>
  <si>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</si>
  <si>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</si>
  <si>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</si>
  <si>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</si>
  <si>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</si>
  <si>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</si>
  <si>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</si>
  <si>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</si>
  <si>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</si>
  <si>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</si>
  <si>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</si>
  <si>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</si>
  <si>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</si>
  <si>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</si>
  <si>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</si>
  <si>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</si>
  <si>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</si>
  <si>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</si>
  <si>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</si>
  <si>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</si>
  <si>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</si>
  <si>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</si>
  <si>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</si>
  <si>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</si>
  <si>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</si>
  <si>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</si>
  <si>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</si>
  <si>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</si>
  <si>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</si>
  <si>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</si>
  <si>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</si>
  <si>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</si>
  <si>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</si>
  <si>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</si>
  <si>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</si>
  <si>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</si>
  <si>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</si>
  <si>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</si>
  <si>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</si>
  <si>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</si>
  <si>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</si>
  <si>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</si>
  <si>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</si>
  <si>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</si>
  <si>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</si>
  <si>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</si>
  <si>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</si>
  <si>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</si>
  <si>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</si>
  <si>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</si>
  <si>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</si>
  <si>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</si>
  <si>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</si>
  <si>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</si>
  <si>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</si>
  <si>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</si>
  <si>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</si>
  <si>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</si>
  <si>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</si>
  <si>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</si>
  <si>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</si>
  <si>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</si>
  <si>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</si>
  <si>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</si>
  <si>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</si>
  <si>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</si>
  <si>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</si>
  <si>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</si>
  <si>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</si>
  <si>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</si>
  <si>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</si>
  <si>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</si>
  <si>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</si>
  <si>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</si>
  <si>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</si>
  <si>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</si>
  <si>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</si>
  <si>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</si>
  <si>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</si>
  <si>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</si>
  <si>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</si>
  <si>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</si>
  <si>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</si>
  <si>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</si>
  <si>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</si>
  <si>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</si>
  <si>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</si>
  <si>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</si>
  <si>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</si>
  <si>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</si>
  <si>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</si>
  <si>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</si>
  <si>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</si>
  <si>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</si>
  <si>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</si>
  <si>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</si>
  <si>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</si>
  <si>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</si>
  <si>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</si>
  <si>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</si>
  <si>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</si>
  <si>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</si>
  <si>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</si>
  <si>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</si>
  <si>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</si>
  <si>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</si>
  <si>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</si>
  <si>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</si>
  <si>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</si>
  <si>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</si>
  <si>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</si>
  <si>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</si>
  <si>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</si>
  <si>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</si>
  <si>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</si>
  <si>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</si>
  <si>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</si>
  <si>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</si>
  <si>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</si>
  <si>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</si>
  <si>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</si>
  <si>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</si>
  <si>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</si>
  <si>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</si>
  <si>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</si>
  <si>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</si>
  <si>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</si>
  <si>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</si>
  <si>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</si>
  <si>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</si>
  <si>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</si>
  <si>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</si>
  <si>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</si>
  <si>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</si>
  <si>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</si>
  <si>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</si>
  <si>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</si>
  <si>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</si>
  <si>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</si>
  <si>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</si>
  <si>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</si>
  <si>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</si>
  <si>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</si>
  <si>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</si>
  <si>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</si>
  <si>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</si>
  <si>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</si>
  <si>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</si>
  <si>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</si>
  <si>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</si>
  <si>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</si>
  <si>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</si>
  <si>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</si>
  <si>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</si>
  <si>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</si>
  <si>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</si>
  <si>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</si>
  <si>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</si>
  <si>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</si>
  <si>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</si>
  <si>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</si>
  <si>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</si>
  <si>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</si>
  <si>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</si>
  <si>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</si>
  <si>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</si>
  <si>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</si>
  <si>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</si>
  <si>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</si>
  <si>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</si>
  <si>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</si>
  <si>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</si>
  <si>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</si>
  <si>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</si>
  <si>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</si>
  <si>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</si>
  <si>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</si>
  <si>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</si>
  <si>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</si>
  <si>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</si>
  <si>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</si>
  <si>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</si>
  <si>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</si>
  <si>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</si>
  <si>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</si>
  <si>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</si>
  <si>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</si>
  <si>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</si>
  <si>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</si>
  <si>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</si>
  <si>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</si>
  <si>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</si>
  <si>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</si>
  <si>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</si>
  <si>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</si>
  <si>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</si>
  <si>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</si>
  <si>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</si>
  <si>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</si>
  <si>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</si>
  <si>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</si>
  <si>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</si>
  <si>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</si>
  <si>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</si>
  <si>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</si>
  <si>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</si>
  <si>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</si>
  <si>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</si>
  <si>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</si>
  <si>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</si>
  <si>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</si>
  <si>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</si>
  <si>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</si>
  <si>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</si>
  <si>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</si>
  <si>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</si>
  <si>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</si>
  <si>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</si>
  <si>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</si>
  <si>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</si>
  <si>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</si>
  <si>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</si>
  <si>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</si>
  <si>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</si>
  <si>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</si>
  <si>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</si>
  <si>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</si>
  <si>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</si>
  <si>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</si>
  <si>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</si>
  <si>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</si>
  <si>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</si>
  <si>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</si>
  <si>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</si>
  <si>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</si>
  <si>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</si>
  <si>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</si>
  <si>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</si>
  <si>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</si>
  <si>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</si>
  <si>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</si>
  <si>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</si>
  <si>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</si>
  <si>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</si>
  <si>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</si>
  <si>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</si>
  <si>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</si>
  <si>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</si>
  <si>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</si>
  <si>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</si>
  <si>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</si>
  <si>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</si>
  <si>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</si>
  <si>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</si>
  <si>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</si>
  <si>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</si>
  <si>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</si>
  <si>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</si>
  <si>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</si>
  <si>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</si>
  <si>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</si>
  <si>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</si>
  <si>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</si>
  <si>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</si>
  <si>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</si>
  <si>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</si>
  <si>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</si>
  <si>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</si>
  <si>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</si>
  <si>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</si>
  <si>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</si>
  <si>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</si>
  <si>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</si>
  <si>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</si>
  <si>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</si>
  <si>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</si>
  <si>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</si>
  <si>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</si>
  <si>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</si>
  <si>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</si>
  <si>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</si>
  <si>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</si>
  <si>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</si>
  <si>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</si>
  <si>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</si>
  <si>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</si>
  <si>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</si>
  <si>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</si>
  <si>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</si>
  <si>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</si>
  <si>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</si>
  <si>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</si>
  <si>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</si>
  <si>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</si>
  <si>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</si>
  <si>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</si>
  <si>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</si>
  <si>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</si>
  <si>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</si>
  <si>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</si>
  <si>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</si>
  <si>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</si>
  <si>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</si>
  <si>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</si>
  <si>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</si>
  <si>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</si>
  <si>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</si>
  <si>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</si>
  <si>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</si>
  <si>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</si>
  <si>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</si>
  <si>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</si>
  <si>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</si>
  <si>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</si>
  <si>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</si>
  <si>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</si>
  <si>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</si>
  <si>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</si>
  <si>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</si>
  <si>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</si>
  <si>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</si>
  <si>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</si>
  <si>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</si>
  <si>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</si>
  <si>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</si>
  <si>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</si>
  <si>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</si>
  <si>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</si>
  <si>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</si>
  <si>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</si>
  <si>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</si>
  <si>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</si>
  <si>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</si>
  <si>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</si>
  <si>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</si>
  <si>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</si>
  <si>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</si>
  <si>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</si>
  <si>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</si>
  <si>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</si>
  <si>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</si>
  <si>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</si>
  <si>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</si>
  <si>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</si>
  <si>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</si>
  <si>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</si>
  <si>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</si>
  <si>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</si>
  <si>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</si>
  <si>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</si>
  <si>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</si>
  <si>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</si>
  <si>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</si>
  <si>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</si>
  <si>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</si>
  <si>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</si>
  <si>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</si>
  <si>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</si>
  <si>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</si>
  <si>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</si>
  <si>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</si>
  <si>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</si>
  <si>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</si>
  <si>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</si>
  <si>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</si>
  <si>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</si>
  <si>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</si>
  <si>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</si>
  <si>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</si>
  <si>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</si>
  <si>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</si>
  <si>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</si>
  <si>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</si>
  <si>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</si>
  <si>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</si>
  <si>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</si>
  <si>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</si>
  <si>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</si>
  <si>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</si>
  <si>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</si>
  <si>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</si>
  <si>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</si>
  <si>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</si>
  <si>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</si>
  <si>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</si>
  <si>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</si>
  <si>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</si>
  <si>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</si>
  <si>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</si>
  <si>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</si>
  <si>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</si>
  <si>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</si>
  <si>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</si>
  <si>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</si>
  <si>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</si>
  <si>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</si>
  <si>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</si>
  <si>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</si>
  <si>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</si>
  <si>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</si>
  <si>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</si>
  <si>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</si>
  <si>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</si>
  <si>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</si>
  <si>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</si>
  <si>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</si>
  <si>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</si>
  <si>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</si>
  <si>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</si>
  <si>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</si>
  <si>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</si>
  <si>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</si>
  <si>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</si>
  <si>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</si>
  <si>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</si>
  <si>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</si>
  <si>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</si>
  <si>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</si>
  <si>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</si>
  <si>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</si>
  <si>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</si>
  <si>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</si>
  <si>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</si>
  <si>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</si>
  <si>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</si>
  <si>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</si>
  <si>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</si>
  <si>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</si>
  <si>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</si>
  <si>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</si>
  <si>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</si>
  <si>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</si>
  <si>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</si>
  <si>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</si>
  <si>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</si>
  <si>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</si>
  <si>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</si>
  <si>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</si>
  <si>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</si>
  <si>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</si>
  <si>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</si>
  <si>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</si>
  <si>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</si>
  <si>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</si>
  <si>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</si>
  <si>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</si>
  <si>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</si>
  <si>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</si>
  <si>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</si>
  <si>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</si>
  <si>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</si>
  <si>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</si>
  <si>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</si>
  <si>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</si>
  <si>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</si>
  <si>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</si>
  <si>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</si>
  <si>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</si>
  <si>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</si>
  <si>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</si>
  <si>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</si>
  <si>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</si>
  <si>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</si>
  <si>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</si>
  <si>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</si>
  <si>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</si>
  <si>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</si>
  <si>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</si>
  <si>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</si>
  <si>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</si>
  <si>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</si>
  <si>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</si>
  <si>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</si>
  <si>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</si>
  <si>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</si>
  <si>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</si>
  <si>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</si>
  <si>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</si>
  <si>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</si>
  <si>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</si>
  <si>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</si>
  <si>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</si>
  <si>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</si>
  <si>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</si>
  <si>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</si>
  <si>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</si>
  <si>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</si>
  <si>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</si>
  <si>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</si>
  <si>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</si>
  <si>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</si>
  <si>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</si>
  <si>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</si>
  <si>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</si>
  <si>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</si>
  <si>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</si>
  <si>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</si>
  <si>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</si>
  <si>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</si>
  <si>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</si>
  <si>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</si>
  <si>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</si>
  <si>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</si>
  <si>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</si>
  <si>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</si>
  <si>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</si>
  <si>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</si>
  <si>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</si>
  <si>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</si>
  <si>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</si>
  <si>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</si>
  <si>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</si>
  <si>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</si>
  <si>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</si>
  <si>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</si>
  <si>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</si>
  <si>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</si>
  <si>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</si>
  <si>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</si>
  <si>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</si>
  <si>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</si>
  <si>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</si>
  <si>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</si>
  <si>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</si>
  <si>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</si>
  <si>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</si>
  <si>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</si>
  <si>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</si>
  <si>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</si>
  <si>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</si>
  <si>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</si>
  <si>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</si>
  <si>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</si>
  <si>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</si>
  <si>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</si>
  <si>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</si>
  <si>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</si>
  <si>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</si>
  <si>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</si>
  <si>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</si>
  <si>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</si>
  <si>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</si>
  <si>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</si>
  <si>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</si>
  <si>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</si>
  <si>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</si>
  <si>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</si>
  <si>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</si>
  <si>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</si>
  <si>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</si>
  <si>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</si>
  <si>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</si>
  <si>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</si>
  <si>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</si>
  <si>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</si>
  <si>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</si>
  <si>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</si>
  <si>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</si>
  <si>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</si>
  <si>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</si>
  <si>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</si>
  <si>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</si>
  <si>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</si>
  <si>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</si>
  <si>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</si>
  <si>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</si>
  <si>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</si>
  <si>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</si>
  <si>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</si>
  <si>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</si>
  <si>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</si>
  <si>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</si>
  <si>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</si>
  <si>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</si>
  <si>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</si>
  <si>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</si>
  <si>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</si>
  <si>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</si>
  <si>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</si>
  <si>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</si>
  <si>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</si>
  <si>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</si>
  <si>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</si>
  <si>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</si>
  <si>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</si>
  <si>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</si>
  <si>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</si>
  <si>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</si>
  <si>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</si>
  <si>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</si>
  <si>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</si>
  <si>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</si>
  <si>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</si>
  <si>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</si>
  <si>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</si>
  <si>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</si>
  <si>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</si>
  <si>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</si>
  <si>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</si>
  <si>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</si>
  <si>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</si>
  <si>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</si>
  <si>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</si>
  <si>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</si>
  <si>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</si>
  <si>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</si>
  <si>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</si>
  <si>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</si>
  <si>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</si>
  <si>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</si>
  <si>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</si>
  <si>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</si>
  <si>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</si>
  <si>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</si>
  <si>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</si>
  <si>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</si>
  <si>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</si>
  <si>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</si>
  <si>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</si>
  <si>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</si>
  <si>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</si>
  <si>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</si>
  <si>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</si>
  <si>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</si>
  <si>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</si>
  <si>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</si>
  <si>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</si>
  <si>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</si>
  <si>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</si>
  <si>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</si>
  <si>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</si>
  <si>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</si>
  <si>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</si>
  <si>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</si>
  <si>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</si>
  <si>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</si>
  <si>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</si>
  <si>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</si>
  <si>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</si>
  <si>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</si>
  <si>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</si>
  <si>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</si>
  <si>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</si>
  <si>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</si>
  <si>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</si>
  <si>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</si>
  <si>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</si>
  <si>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</si>
  <si>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</si>
  <si>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</si>
  <si>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</si>
  <si>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</si>
  <si>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</si>
  <si>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</si>
  <si>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</si>
  <si>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</si>
  <si>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</si>
  <si>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</si>
  <si>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</si>
  <si>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</si>
  <si>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</si>
  <si>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</si>
  <si>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</si>
  <si>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</si>
  <si>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</si>
  <si>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</si>
  <si>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</si>
  <si>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</si>
  <si>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</si>
  <si>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</si>
  <si>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</si>
  <si>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</si>
  <si>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</si>
  <si>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</si>
  <si>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</si>
  <si>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</si>
  <si>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</si>
  <si>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</si>
  <si>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</si>
  <si>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</si>
  <si>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</si>
  <si>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</si>
  <si>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</si>
  <si>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</si>
  <si>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</si>
  <si>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</si>
  <si>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</si>
  <si>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</si>
  <si>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</si>
  <si>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</si>
  <si>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</si>
  <si>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</si>
  <si>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</si>
  <si>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</si>
  <si>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</si>
  <si>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</si>
  <si>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</si>
  <si>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</si>
  <si>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</si>
  <si>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</si>
  <si>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</si>
  <si>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</si>
  <si>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</si>
  <si>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</si>
  <si>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</si>
  <si>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</si>
  <si>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</si>
  <si>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</si>
  <si>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</si>
  <si>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</si>
  <si>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</si>
  <si>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</si>
  <si>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</si>
  <si>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</si>
  <si>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</si>
  <si>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</si>
  <si>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</si>
  <si>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</si>
  <si>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</si>
  <si>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</si>
  <si>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</si>
  <si>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</si>
  <si>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</si>
  <si>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</si>
  <si>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</si>
  <si>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</si>
  <si>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</si>
  <si>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</si>
  <si>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</si>
  <si>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</si>
  <si>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</si>
  <si>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</si>
  <si>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</si>
  <si>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</si>
  <si>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</si>
  <si>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</si>
  <si>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</si>
  <si>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</si>
  <si>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</si>
  <si>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</si>
  <si>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</si>
  <si>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</si>
  <si>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</si>
  <si>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</si>
  <si>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</si>
  <si>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</si>
  <si>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</si>
  <si>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</si>
  <si>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</si>
  <si>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</si>
  <si>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</si>
  <si>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</si>
  <si>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</si>
  <si>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</si>
  <si>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</si>
  <si>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</si>
  <si>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</si>
  <si>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</si>
  <si>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</si>
  <si>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</si>
  <si>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</si>
  <si>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</si>
  <si>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</si>
  <si>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</si>
  <si>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</si>
  <si>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</si>
  <si>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</si>
  <si>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</si>
  <si>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</si>
  <si>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</si>
  <si>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</si>
  <si>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</si>
  <si>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</si>
  <si>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</si>
  <si>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</si>
  <si>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</si>
  <si>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</si>
  <si>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</si>
  <si>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</si>
  <si>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</si>
  <si>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</si>
  <si>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</si>
  <si>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</si>
  <si>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</si>
  <si>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</si>
  <si>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</si>
  <si>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</si>
  <si>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</si>
  <si>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</si>
  <si>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</si>
  <si>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</si>
  <si>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</si>
  <si>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</si>
  <si>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</si>
  <si>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</si>
  <si>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</si>
  <si>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</si>
  <si>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</si>
  <si>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</si>
  <si>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</si>
  <si>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</si>
  <si>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</si>
  <si>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</si>
  <si>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</si>
  <si>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</si>
  <si>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</si>
  <si>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</si>
  <si>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</si>
  <si>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</si>
  <si>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</si>
  <si>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</si>
  <si>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</si>
  <si>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</si>
  <si>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</si>
  <si>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</si>
  <si>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</si>
  <si>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</si>
  <si>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</si>
  <si>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</si>
  <si>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</si>
  <si>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</si>
  <si>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</si>
  <si>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</si>
  <si>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</si>
  <si>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</si>
  <si>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</si>
  <si>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</si>
  <si>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</si>
  <si>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</si>
  <si>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</si>
  <si>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</si>
  <si>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</si>
  <si>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</si>
  <si>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</si>
  <si>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</si>
  <si>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</si>
  <si>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</si>
  <si>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</si>
  <si>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</si>
  <si>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</si>
  <si>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</si>
  <si>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</si>
  <si>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</si>
  <si>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</si>
  <si>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</si>
  <si>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</si>
  <si>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</si>
  <si>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</si>
  <si>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</si>
  <si>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</si>
  <si>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</si>
  <si>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</si>
  <si>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</si>
  <si>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</si>
  <si>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</si>
  <si>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</si>
  <si>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</si>
  <si>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</si>
  <si>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</si>
  <si>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</si>
  <si>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</si>
  <si>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</si>
  <si>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</si>
  <si>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</si>
  <si>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</si>
  <si>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</si>
  <si>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</si>
  <si>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</si>
  <si>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</si>
  <si>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</si>
  <si>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</si>
  <si>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</si>
  <si>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</si>
  <si>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</si>
  <si>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</si>
  <si>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</si>
  <si>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</si>
  <si>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</si>
  <si>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</si>
  <si>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</si>
  <si>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</si>
  <si>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</si>
  <si>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</si>
  <si>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</si>
  <si>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</si>
  <si>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</si>
  <si>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</si>
  <si>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</si>
  <si>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</si>
  <si>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</si>
  <si>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</si>
  <si>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</si>
  <si>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</si>
  <si>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</si>
  <si>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</si>
  <si>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</si>
  <si>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</si>
  <si>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</si>
  <si>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</si>
  <si>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</si>
  <si>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</si>
  <si>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</si>
  <si>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</si>
  <si>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</si>
  <si>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</si>
  <si>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</si>
  <si>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</si>
  <si>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</si>
  <si>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</si>
  <si>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</si>
  <si>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</si>
  <si>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</si>
  <si>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</si>
  <si>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</si>
  <si>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</si>
  <si>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</si>
  <si>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</si>
  <si>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</si>
  <si>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</si>
  <si>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</si>
  <si>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</si>
  <si>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</si>
  <si>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</si>
  <si>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</si>
  <si>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</si>
  <si>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</si>
  <si>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</si>
  <si>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</si>
  <si>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</si>
  <si>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</si>
  <si>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</si>
  <si>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</si>
  <si>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</si>
  <si>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</si>
  <si>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</si>
  <si>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</si>
  <si>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</si>
  <si>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</si>
  <si>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</si>
  <si>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</si>
  <si>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</si>
  <si>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</si>
  <si>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</si>
  <si>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</si>
  <si>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</si>
  <si>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</si>
  <si>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</si>
  <si>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</si>
  <si>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</si>
  <si>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</si>
  <si>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</si>
  <si>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</si>
  <si>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</si>
  <si>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</si>
  <si>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</si>
  <si>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</si>
  <si>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</si>
  <si>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</si>
  <si>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</si>
  <si>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</si>
  <si>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</si>
  <si>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</si>
  <si>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</si>
  <si>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</si>
  <si>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</si>
  <si>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</si>
  <si>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</si>
  <si>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</si>
  <si>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</si>
  <si>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</si>
  <si>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</si>
  <si>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</si>
  <si>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</si>
  <si>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</si>
  <si>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</si>
  <si>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</si>
  <si>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</si>
  <si>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</si>
  <si>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</si>
  <si>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</si>
  <si>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</si>
  <si>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</si>
  <si>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</si>
  <si>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</si>
  <si>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</si>
  <si>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</si>
  <si>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</si>
  <si>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</si>
  <si>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</si>
  <si>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</si>
  <si>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</si>
  <si>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</si>
  <si>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</si>
  <si>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</si>
  <si>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</si>
  <si>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</si>
  <si>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</si>
  <si>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</si>
  <si>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</si>
  <si>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</si>
  <si>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</si>
  <si>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</si>
  <si>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</si>
  <si>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</si>
  <si>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</si>
  <si>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</si>
  <si>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</si>
  <si>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</si>
  <si>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</si>
  <si>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</si>
  <si>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</si>
  <si>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</si>
  <si>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</si>
  <si>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</si>
  <si>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</si>
  <si>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</si>
  <si>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</si>
  <si>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</si>
  <si>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</si>
  <si>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</si>
  <si>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</si>
  <si>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</si>
  <si>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</si>
  <si>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</si>
  <si>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</si>
  <si>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</si>
  <si>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</si>
  <si>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</si>
  <si>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</si>
  <si>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</si>
  <si>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</si>
  <si>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</si>
  <si>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</si>
  <si>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</si>
  <si>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</si>
  <si>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</si>
  <si>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</si>
  <si>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</si>
  <si>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</si>
  <si>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</si>
  <si>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</si>
  <si>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</si>
  <si>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</si>
  <si>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</si>
  <si>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</si>
  <si>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</si>
  <si>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</si>
  <si>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</si>
  <si>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</si>
  <si>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</si>
  <si>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</si>
  <si>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</si>
  <si>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</si>
  <si>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</si>
  <si>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</si>
  <si>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</si>
  <si>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</si>
  <si>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</si>
  <si>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</si>
  <si>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</si>
  <si>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</si>
  <si>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</si>
  <si>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</si>
  <si>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</si>
  <si>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</si>
  <si>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</si>
  <si>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</si>
  <si>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</si>
  <si>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</si>
  <si>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</si>
  <si>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</si>
  <si>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</si>
  <si>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</si>
  <si>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</si>
  <si>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</si>
  <si>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</si>
  <si>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</si>
  <si>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</si>
  <si>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</si>
  <si>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</si>
  <si>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</si>
  <si>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</si>
  <si>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</si>
  <si>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</si>
  <si>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</si>
  <si>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</si>
  <si>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</si>
  <si>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</si>
  <si>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</si>
  <si>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</si>
  <si>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</si>
  <si>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</si>
  <si>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</si>
  <si>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</si>
  <si>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</si>
  <si>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</si>
  <si>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</si>
  <si>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</si>
  <si>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</si>
  <si>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</si>
  <si>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</si>
  <si>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</si>
  <si>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</si>
  <si>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</si>
  <si>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</si>
  <si>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</si>
  <si>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</si>
  <si>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</si>
  <si>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</si>
  <si>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</si>
  <si>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</si>
  <si>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</si>
  <si>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</si>
  <si>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</si>
  <si>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</si>
  <si>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</si>
  <si>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</si>
  <si>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</si>
  <si>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</si>
  <si>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</si>
  <si>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</si>
  <si>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</si>
  <si>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</si>
  <si>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</si>
  <si>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</si>
  <si>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</si>
  <si>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</si>
  <si>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</si>
  <si>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</si>
  <si>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</si>
  <si>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</si>
  <si>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</si>
  <si>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</si>
  <si>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</si>
  <si>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</si>
  <si>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</si>
  <si>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</si>
  <si>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</si>
  <si>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</si>
  <si>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</si>
  <si>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</si>
  <si>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</si>
  <si>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</si>
  <si>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</si>
  <si>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</si>
  <si>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</si>
  <si>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</si>
  <si>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</si>
  <si>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</si>
  <si>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</si>
  <si>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</si>
  <si>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</si>
  <si>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</si>
  <si>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</si>
  <si>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</si>
  <si>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</si>
  <si>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</si>
  <si>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</si>
  <si>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</si>
  <si>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</si>
  <si>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</si>
  <si>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</si>
  <si>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</si>
  <si>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</si>
  <si>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</si>
  <si>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</si>
  <si>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</si>
  <si>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</si>
  <si>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</si>
  <si>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</si>
  <si>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</si>
  <si>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</si>
  <si>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</si>
  <si>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</si>
  <si>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</si>
  <si>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</si>
  <si>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</si>
  <si>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</si>
  <si>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</si>
  <si>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</si>
  <si>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</si>
  <si>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</si>
  <si>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</si>
  <si>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</si>
  <si>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</si>
  <si>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</si>
  <si>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</si>
  <si>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</si>
  <si>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</si>
  <si>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</si>
  <si>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</si>
  <si>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</si>
  <si>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</si>
  <si>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</si>
  <si>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</si>
  <si>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</si>
  <si>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</si>
  <si>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</si>
  <si>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</si>
  <si>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</si>
  <si>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</si>
  <si>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</si>
  <si>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</si>
  <si>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</si>
  <si>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</si>
  <si>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</si>
  <si>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</si>
  <si>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</si>
  <si>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</si>
  <si>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</si>
  <si>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</si>
  <si>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</si>
  <si>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</si>
  <si>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</si>
  <si>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</si>
  <si>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</si>
  <si>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</si>
  <si>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</si>
  <si>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</si>
  <si>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</si>
  <si>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</si>
  <si>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</si>
  <si>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</si>
  <si>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</si>
  <si>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</si>
  <si>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</si>
  <si>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</si>
  <si>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</si>
  <si>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</si>
  <si>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</si>
  <si>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</si>
  <si>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</si>
  <si>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</si>
  <si>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</si>
  <si>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</si>
  <si>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</si>
  <si>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</si>
  <si>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</si>
  <si>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</si>
  <si>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</si>
  <si>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</si>
  <si>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</si>
  <si>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</si>
  <si>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</si>
  <si>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</si>
  <si>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</si>
  <si>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</si>
  <si>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</si>
  <si>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</si>
  <si>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</si>
  <si>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</si>
  <si>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</si>
  <si>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</si>
  <si>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</si>
  <si>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</si>
  <si>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</si>
  <si>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</si>
  <si>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</si>
  <si>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</si>
  <si>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</si>
  <si>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</si>
  <si>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</si>
  <si>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</si>
  <si>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</si>
  <si>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</si>
  <si>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</si>
  <si>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</si>
  <si>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</si>
  <si>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</si>
  <si>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</si>
  <si>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</si>
  <si>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</si>
  <si>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</si>
  <si>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</si>
  <si>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</si>
  <si>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</si>
  <si>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</si>
  <si>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</si>
  <si>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</si>
  <si>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</si>
  <si>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</si>
  <si>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</si>
  <si>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</si>
  <si>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</si>
  <si>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</si>
  <si>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</si>
  <si>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</si>
  <si>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</si>
  <si>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</si>
  <si>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</si>
  <si>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</si>
  <si>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</si>
  <si>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</si>
  <si>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</si>
  <si>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</si>
  <si>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</si>
  <si>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</si>
  <si>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</si>
  <si>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</si>
  <si>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</si>
  <si>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</si>
  <si>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</si>
  <si>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</si>
  <si>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</si>
  <si>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</si>
  <si>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</si>
  <si>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</si>
  <si>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</si>
  <si>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</si>
  <si>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</si>
  <si>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</si>
  <si>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</si>
  <si>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</si>
  <si>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</si>
  <si>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</si>
  <si>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</si>
  <si>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</si>
  <si>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</si>
  <si>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</si>
  <si>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</si>
  <si>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</si>
  <si>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</si>
  <si>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</si>
  <si>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</si>
  <si>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</si>
  <si>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</si>
  <si>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</si>
  <si>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</si>
  <si>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</si>
  <si>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</si>
  <si>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</si>
  <si>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</si>
  <si>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</si>
  <si>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</si>
  <si>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</si>
  <si>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</si>
  <si>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</si>
  <si>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</si>
  <si>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</si>
  <si>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</si>
  <si>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</si>
  <si>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</si>
  <si>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</si>
  <si>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</si>
  <si>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</si>
  <si>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</si>
  <si>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</si>
  <si>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</si>
  <si>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</si>
  <si>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</si>
  <si>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</si>
  <si>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</si>
  <si>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</si>
  <si>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</si>
  <si>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</si>
  <si>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</si>
  <si>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</si>
  <si>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</si>
  <si>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</si>
  <si>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</si>
  <si>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</si>
  <si>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</si>
  <si>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</si>
  <si>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</si>
  <si>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</si>
  <si>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</si>
  <si>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</si>
  <si>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</si>
  <si>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</si>
  <si>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</si>
  <si>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</si>
  <si>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</si>
  <si>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</si>
  <si>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</si>
  <si>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</si>
  <si>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</si>
  <si>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</si>
  <si>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</si>
  <si>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</si>
  <si>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</si>
  <si>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</si>
  <si>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</si>
  <si>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</si>
  <si>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</si>
  <si>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</si>
  <si>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</si>
  <si>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</si>
  <si>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</si>
  <si>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</si>
  <si>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</si>
  <si>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</si>
  <si>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</si>
  <si>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</si>
  <si>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</si>
  <si>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</si>
  <si>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</si>
  <si>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</si>
  <si>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</si>
  <si>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</si>
  <si>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</si>
  <si>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</si>
  <si>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</si>
  <si>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</si>
  <si>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</si>
  <si>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</si>
  <si>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</si>
  <si>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</si>
  <si>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</si>
  <si>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</si>
  <si>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</si>
  <si>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</si>
  <si>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</si>
  <si>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</si>
  <si>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</si>
  <si>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</si>
  <si>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</si>
  <si>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</si>
  <si>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</si>
  <si>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</si>
  <si>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</si>
  <si>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</si>
  <si>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</si>
  <si>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</si>
  <si>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</si>
  <si>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</si>
  <si>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</si>
  <si>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</si>
  <si>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</si>
  <si>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</si>
  <si>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</si>
  <si>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</si>
  <si>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</si>
  <si>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</si>
  <si>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</si>
  <si>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</si>
  <si>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</si>
  <si>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</si>
  <si>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</si>
  <si>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</si>
  <si>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</si>
  <si>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</si>
  <si>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</si>
  <si>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</si>
  <si>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</si>
  <si>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</si>
  <si>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</si>
  <si>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</si>
  <si>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</si>
  <si>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</si>
  <si>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</si>
  <si>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</si>
  <si>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</si>
  <si>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</si>
  <si>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</si>
  <si>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</si>
  <si>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</si>
  <si>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</si>
  <si>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</si>
  <si>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</si>
  <si>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</si>
  <si>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</si>
  <si>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</si>
  <si>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</si>
  <si>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</si>
  <si>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</si>
  <si>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</si>
  <si>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</si>
  <si>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</si>
  <si>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</si>
  <si>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</si>
  <si>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</si>
  <si>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</si>
  <si>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</si>
  <si>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</si>
  <si>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</si>
  <si>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</si>
  <si>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</si>
  <si>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</si>
  <si>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</si>
  <si>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</si>
  <si>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</si>
  <si>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</si>
  <si>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</si>
  <si>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</si>
  <si>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</si>
  <si>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</si>
  <si>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</si>
  <si>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</si>
  <si>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</si>
  <si>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</si>
  <si>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</si>
  <si>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</si>
  <si>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</si>
  <si>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</si>
  <si>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</si>
  <si>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</si>
  <si>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</si>
  <si>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</si>
  <si>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</si>
  <si>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</si>
  <si>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</si>
  <si>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</si>
  <si>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</si>
  <si>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</si>
  <si>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</si>
  <si>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</si>
  <si>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</si>
  <si>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</si>
  <si>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</si>
  <si>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</si>
  <si>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</si>
  <si>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</si>
  <si>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</si>
  <si>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</si>
  <si>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</si>
  <si>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</si>
  <si>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</si>
  <si>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</si>
  <si>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</si>
  <si>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</si>
  <si>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</si>
  <si>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</si>
  <si>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</si>
  <si>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</si>
  <si>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</si>
  <si>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</si>
  <si>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</si>
  <si>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</si>
  <si>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</si>
  <si>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</si>
  <si>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</si>
  <si>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</si>
  <si>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</si>
  <si>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</si>
  <si>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</si>
  <si>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</si>
  <si>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</si>
  <si>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</si>
  <si>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</si>
  <si>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</si>
  <si>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</si>
  <si>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</si>
  <si>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</si>
  <si>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</si>
  <si>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</si>
  <si>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</si>
  <si>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</si>
  <si>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</si>
  <si>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</si>
  <si>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</si>
  <si>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</si>
  <si>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</si>
  <si>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</si>
  <si>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</si>
  <si>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</si>
  <si>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</si>
  <si>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</si>
  <si>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</si>
  <si>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</si>
  <si>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</si>
  <si>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</si>
  <si>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</si>
  <si>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</si>
  <si>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</si>
  <si>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</si>
  <si>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</si>
  <si>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</si>
  <si>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</si>
  <si>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</si>
  <si>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</si>
  <si>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</si>
  <si>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</si>
  <si>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</si>
  <si>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</si>
  <si>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</si>
  <si>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</si>
  <si>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</si>
  <si>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</si>
  <si>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</si>
  <si>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</si>
  <si>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</si>
  <si>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</si>
  <si>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</si>
  <si>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</si>
  <si>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</si>
  <si>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</si>
  <si>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</si>
  <si>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</si>
  <si>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</si>
  <si>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</si>
  <si>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</si>
  <si>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</si>
  <si>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</si>
  <si>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</si>
  <si>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</si>
  <si>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</si>
  <si>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</si>
  <si>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</si>
  <si>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</si>
  <si>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</si>
  <si>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</si>
  <si>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</si>
  <si>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</si>
  <si>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</si>
  <si>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</si>
  <si>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</si>
  <si>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</si>
  <si>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</si>
  <si>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</si>
  <si>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</si>
  <si>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</si>
  <si>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</si>
  <si>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</si>
  <si>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</si>
  <si>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</si>
  <si>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</si>
  <si>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</si>
  <si>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</si>
  <si>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</si>
  <si>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</si>
  <si>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</si>
  <si>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</si>
  <si>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</si>
  <si>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</si>
  <si>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</si>
  <si>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</si>
  <si>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</si>
  <si>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</si>
  <si>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</si>
  <si>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</si>
  <si>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</si>
  <si>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</si>
  <si>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</si>
  <si>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</si>
  <si>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</si>
  <si>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</si>
  <si>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</si>
  <si>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</si>
  <si>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</si>
  <si>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</si>
  <si>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</si>
  <si>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</si>
  <si>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</si>
  <si>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</si>
  <si>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</si>
  <si>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</si>
  <si>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</si>
  <si>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</si>
  <si>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</si>
  <si>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</si>
  <si>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</si>
  <si>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</si>
  <si>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</si>
  <si>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</si>
  <si>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</si>
  <si>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</si>
  <si>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</si>
  <si>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</si>
  <si>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</si>
  <si>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</si>
  <si>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</si>
  <si>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</si>
  <si>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</si>
  <si>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</si>
  <si>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</si>
  <si>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</si>
  <si>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</si>
  <si>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</si>
  <si>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</si>
  <si>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</si>
  <si>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</si>
  <si>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</si>
  <si>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</si>
  <si>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</si>
  <si>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</si>
  <si>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</si>
  <si>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</si>
  <si>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</si>
  <si>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</si>
  <si>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</si>
  <si>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</si>
  <si>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</si>
  <si>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</si>
  <si>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</si>
  <si>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</si>
  <si>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</si>
  <si>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</si>
  <si>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</si>
  <si>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</si>
  <si>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</si>
  <si>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</si>
  <si>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</si>
  <si>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</si>
  <si>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</si>
  <si>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</si>
  <si>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</si>
  <si>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</si>
  <si>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</si>
  <si>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</si>
  <si>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</si>
  <si>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</si>
  <si>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</si>
  <si>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</si>
  <si>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</si>
  <si>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</si>
  <si>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</si>
  <si>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</si>
  <si>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</si>
  <si>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</si>
  <si>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</si>
  <si>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</si>
  <si>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</si>
  <si>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</si>
  <si>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</si>
  <si>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</si>
  <si>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</si>
  <si>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</si>
  <si>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</si>
  <si>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</si>
  <si>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</si>
  <si>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</si>
  <si>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</si>
  <si>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</si>
  <si>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</si>
  <si>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</si>
  <si>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</si>
  <si>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</si>
  <si>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</si>
  <si>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</si>
  <si>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</si>
  <si>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</si>
  <si>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</si>
  <si>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</si>
  <si>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</si>
  <si>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</si>
  <si>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</si>
  <si>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</si>
  <si>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</si>
  <si>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</si>
  <si>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</si>
  <si>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</si>
  <si>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</si>
  <si>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</si>
  <si>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</si>
  <si>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</si>
  <si>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</si>
  <si>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</si>
  <si>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</si>
  <si>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</si>
  <si>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</si>
  <si>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</si>
  <si>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</si>
  <si>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</si>
  <si>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</si>
  <si>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</si>
  <si>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</si>
  <si>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</si>
  <si>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</si>
  <si>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</si>
  <si>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</si>
  <si>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</si>
  <si>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</si>
  <si>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</si>
  <si>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</si>
  <si>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</si>
  <si>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</si>
  <si>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</si>
  <si>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</si>
  <si>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</si>
  <si>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</si>
  <si>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</si>
  <si>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</si>
  <si>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</si>
  <si>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</si>
  <si>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</si>
  <si>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</si>
  <si>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</si>
  <si>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</si>
  <si>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</si>
  <si>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</si>
  <si>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</si>
  <si>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</si>
  <si>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</si>
  <si>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</si>
  <si>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</si>
  <si>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</si>
  <si>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</si>
  <si>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</si>
  <si>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</si>
  <si>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</si>
  <si>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</si>
  <si>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</si>
  <si>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</si>
  <si>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</si>
  <si>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</si>
  <si>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</si>
  <si>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</si>
  <si>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</si>
  <si>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</si>
  <si>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</si>
  <si>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</si>
  <si>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</si>
  <si>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</si>
  <si>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</si>
  <si>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</si>
  <si>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</si>
  <si>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</si>
  <si>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</si>
  <si>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</si>
  <si>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</si>
  <si>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</si>
  <si>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</si>
  <si>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</si>
  <si>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</si>
  <si>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</si>
  <si>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</si>
  <si>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</si>
  <si>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</si>
  <si>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</si>
  <si>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</si>
  <si>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</si>
  <si>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</si>
  <si>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</si>
  <si>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</si>
  <si>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</si>
  <si>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</si>
  <si>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</si>
  <si>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</si>
  <si>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</si>
  <si>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</si>
  <si>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</si>
  <si>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</si>
  <si>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</si>
  <si>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</si>
  <si>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</si>
  <si>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</si>
  <si>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</si>
  <si>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</si>
  <si>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</si>
  <si>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</si>
  <si>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</si>
  <si>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</si>
  <si>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</si>
  <si>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</si>
  <si>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</si>
  <si>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</si>
  <si>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</si>
  <si>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</si>
  <si>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</si>
  <si>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</si>
  <si>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</si>
  <si>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</si>
  <si>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</si>
  <si>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</si>
  <si>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</si>
  <si>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</si>
  <si>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</si>
  <si>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</si>
  <si>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</si>
  <si>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</si>
  <si>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</si>
  <si>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</si>
  <si>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</si>
  <si>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</si>
  <si>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</si>
  <si>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</si>
  <si>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</si>
  <si>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</si>
  <si>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</si>
  <si>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</si>
  <si>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</si>
  <si>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</si>
  <si>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</si>
  <si>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</si>
  <si>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</si>
  <si>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</si>
  <si>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</si>
  <si>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</si>
  <si>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</si>
  <si>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</si>
  <si>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</si>
  <si>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</si>
  <si>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</si>
  <si>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</si>
  <si>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</si>
  <si>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</si>
  <si>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</si>
  <si>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</si>
  <si>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</si>
  <si>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</si>
  <si>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</si>
  <si>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</si>
  <si>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</si>
  <si>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</si>
  <si>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</si>
  <si>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</si>
  <si>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</si>
  <si>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</si>
  <si>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</si>
  <si>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</si>
  <si>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</si>
  <si>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</si>
  <si>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</si>
  <si>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</si>
  <si>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</si>
  <si>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</si>
  <si>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</si>
  <si>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</si>
  <si>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</si>
  <si>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</si>
  <si>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</si>
  <si>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</si>
  <si>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</si>
  <si>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</si>
  <si>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</si>
  <si>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</si>
  <si>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</si>
  <si>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</si>
  <si>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</si>
  <si>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</si>
  <si>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</si>
  <si>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</si>
  <si>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</si>
  <si>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</si>
  <si>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</si>
  <si>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</si>
  <si>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</si>
  <si>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</si>
  <si>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</si>
  <si>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</si>
  <si>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</si>
  <si>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</si>
  <si>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</si>
  <si>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</si>
  <si>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</si>
  <si>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</si>
  <si>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</si>
  <si>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</si>
  <si>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</si>
  <si>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</si>
  <si>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</si>
  <si>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</si>
  <si>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</si>
  <si>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</si>
  <si>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</si>
  <si>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</si>
  <si>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</si>
  <si>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</si>
  <si>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</si>
  <si>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</si>
  <si>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</si>
  <si>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</si>
  <si>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</si>
  <si>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</si>
  <si>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</si>
  <si>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</si>
  <si>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</si>
  <si>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</si>
  <si>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</si>
  <si>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</si>
  <si>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</si>
  <si>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</si>
  <si>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</si>
  <si>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</si>
  <si>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</si>
  <si>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</si>
  <si>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</si>
  <si>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</si>
  <si>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</si>
  <si>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</si>
  <si>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</si>
  <si>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</si>
  <si>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</si>
  <si>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</si>
  <si>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</si>
  <si>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</si>
  <si>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</si>
  <si>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</si>
  <si>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</si>
  <si>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</si>
  <si>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</si>
  <si>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</si>
  <si>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</si>
  <si>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</si>
  <si>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</si>
  <si>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</si>
  <si>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</si>
  <si>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</si>
  <si>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</si>
  <si>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</si>
  <si>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</si>
  <si>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</si>
  <si>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</si>
  <si>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</si>
  <si>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</si>
  <si>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</si>
  <si>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</si>
  <si>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</si>
  <si>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</si>
  <si>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</si>
  <si>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</si>
  <si>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</si>
  <si>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</si>
  <si>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</si>
  <si>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</si>
  <si>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</si>
  <si>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</si>
  <si>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</si>
  <si>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</si>
  <si>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</si>
  <si>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</si>
  <si>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</si>
  <si>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</si>
  <si>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</si>
  <si>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</si>
  <si>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</si>
  <si>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</si>
  <si>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</si>
  <si>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</si>
  <si>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</si>
  <si>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</si>
  <si>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</si>
  <si>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</si>
  <si>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</si>
  <si>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</si>
  <si>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</si>
  <si>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</si>
  <si>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</si>
  <si>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</si>
  <si>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</si>
  <si>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</si>
  <si>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</si>
  <si>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</si>
  <si>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</si>
  <si>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</si>
  <si>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</si>
  <si>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</si>
  <si>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</si>
  <si>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</si>
  <si>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</si>
  <si>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</si>
  <si>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</si>
  <si>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</si>
  <si>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</si>
  <si>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</si>
  <si>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</si>
  <si>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</si>
  <si>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</si>
  <si>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</si>
  <si>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</si>
  <si>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</si>
  <si>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</si>
  <si>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</si>
  <si>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</si>
  <si>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</si>
  <si>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</si>
  <si>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</si>
  <si>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</si>
  <si>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</si>
  <si>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</si>
  <si>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</si>
  <si>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</si>
  <si>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</si>
  <si>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</si>
  <si>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</si>
  <si>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</si>
  <si>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</si>
  <si>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</si>
  <si>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</si>
  <si>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</si>
  <si>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</si>
  <si>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</si>
  <si>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</si>
  <si>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</si>
  <si>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</si>
  <si>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</si>
  <si>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</si>
  <si>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</si>
  <si>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</si>
  <si>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</si>
  <si>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</si>
  <si>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</si>
  <si>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</si>
  <si>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</si>
  <si>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</si>
  <si>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</si>
  <si>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</si>
  <si>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</si>
  <si>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</si>
  <si>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</si>
  <si>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</si>
  <si>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</si>
  <si>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</si>
  <si>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</si>
  <si>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</si>
  <si>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</si>
  <si>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</si>
  <si>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</si>
  <si>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</si>
  <si>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</si>
  <si>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</si>
  <si>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</si>
  <si>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</si>
  <si>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</si>
  <si>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</si>
  <si>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</si>
  <si>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</si>
  <si>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</si>
  <si>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</si>
  <si>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</si>
  <si>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</si>
  <si>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</si>
  <si>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</si>
  <si>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</si>
  <si>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</si>
  <si>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</si>
  <si>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</si>
  <si>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</si>
  <si>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</si>
  <si>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</si>
  <si>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</si>
  <si>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</si>
  <si>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</si>
  <si>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</si>
  <si>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</si>
  <si>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</si>
  <si>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</si>
  <si>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</si>
  <si>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</si>
  <si>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</si>
  <si>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</si>
  <si>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</si>
  <si>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</si>
  <si>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</si>
  <si>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</si>
  <si>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</si>
  <si>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</si>
  <si>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</si>
  <si>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</si>
  <si>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</si>
  <si>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</si>
  <si>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</si>
  <si>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</si>
  <si>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</si>
  <si>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</si>
  <si>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</si>
  <si>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</si>
  <si>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</si>
  <si>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</si>
  <si>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</si>
  <si>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</si>
  <si>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</si>
  <si>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</si>
  <si>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</si>
  <si>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</si>
  <si>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</si>
  <si>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</si>
  <si>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</si>
  <si>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</si>
  <si>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</si>
  <si>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</si>
  <si>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</si>
  <si>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</si>
  <si>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</si>
  <si>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</si>
  <si>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</si>
  <si>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</si>
  <si>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</si>
  <si>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</si>
  <si>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</si>
  <si>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</si>
  <si>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</si>
  <si>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</si>
  <si>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</si>
  <si>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</si>
  <si>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</si>
  <si>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</si>
  <si>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</si>
  <si>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</si>
  <si>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</si>
  <si>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</si>
  <si>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</si>
  <si>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</si>
  <si>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</si>
  <si>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</si>
  <si>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</si>
  <si>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</si>
  <si>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</si>
  <si>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</si>
  <si>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</si>
  <si>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</si>
  <si>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</si>
  <si>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</si>
  <si>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</si>
  <si>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</si>
  <si>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</si>
  <si>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</si>
  <si>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</si>
  <si>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</si>
  <si>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</si>
  <si>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</si>
  <si>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</si>
  <si>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</si>
  <si>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</si>
  <si>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</si>
  <si>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</si>
  <si>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</si>
  <si>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</si>
  <si>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</si>
  <si>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</si>
  <si>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</si>
  <si>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</si>
  <si>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</si>
  <si>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</si>
  <si>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</si>
  <si>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</si>
  <si>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</si>
  <si>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</si>
  <si>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</si>
  <si>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</si>
  <si>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</si>
  <si>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</si>
  <si>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</si>
  <si>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</si>
  <si>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</si>
  <si>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</si>
  <si>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</si>
  <si>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</si>
  <si>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</si>
  <si>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</si>
  <si>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</si>
  <si>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</si>
  <si>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</si>
  <si>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</si>
  <si>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</si>
  <si>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</si>
  <si>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</si>
  <si>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</si>
  <si>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</si>
  <si>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</si>
  <si>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</si>
  <si>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</si>
  <si>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</si>
  <si>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</si>
  <si>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</si>
  <si>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</si>
  <si>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</si>
  <si>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</si>
  <si>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</si>
  <si>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</si>
  <si>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</si>
  <si>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</si>
  <si>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</si>
  <si>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</si>
  <si>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</si>
  <si>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</si>
  <si>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</si>
  <si>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</si>
  <si>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</si>
  <si>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</si>
  <si>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</si>
  <si>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</si>
  <si>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</si>
  <si>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</si>
  <si>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</si>
  <si>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</si>
  <si>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</si>
  <si>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</si>
  <si>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</si>
  <si>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</si>
  <si>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</si>
  <si>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</si>
  <si>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</si>
  <si>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</si>
  <si>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</si>
  <si>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</si>
  <si>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</si>
  <si>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</si>
  <si>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</si>
  <si>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</si>
  <si>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</si>
  <si>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</si>
  <si>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</si>
  <si>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</si>
  <si>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</si>
  <si>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</si>
  <si>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</si>
  <si>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</si>
  <si>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</si>
  <si>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</si>
  <si>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</si>
  <si>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</si>
  <si>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</si>
  <si>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</si>
  <si>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</si>
  <si>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</si>
  <si>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</si>
  <si>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</si>
  <si>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</si>
  <si>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</si>
  <si>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</si>
  <si>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</si>
  <si>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</si>
  <si>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</si>
  <si>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</si>
  <si>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</si>
  <si>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</si>
  <si>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</si>
  <si>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</si>
  <si>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</si>
  <si>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</si>
  <si>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</si>
  <si>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</si>
  <si>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</si>
  <si>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</si>
  <si>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</si>
  <si>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</si>
  <si>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</si>
  <si>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</si>
  <si>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</si>
  <si>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</si>
  <si>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</si>
  <si>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</si>
  <si>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</si>
  <si>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</si>
  <si>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</si>
  <si>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</si>
  <si>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</si>
  <si>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</si>
  <si>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</si>
  <si>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</si>
  <si>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</si>
  <si>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</si>
  <si>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</si>
  <si>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</si>
  <si>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</si>
  <si>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</si>
  <si>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</si>
  <si>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</si>
  <si>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</si>
  <si>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</si>
  <si>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</si>
  <si>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</si>
  <si>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</si>
  <si>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</si>
  <si>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</si>
  <si>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</si>
  <si>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</si>
  <si>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</si>
  <si>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</si>
  <si>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</si>
  <si>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</si>
  <si>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</si>
  <si>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</si>
  <si>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</si>
  <si>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</si>
  <si>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</si>
  <si>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</si>
  <si>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</si>
  <si>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</si>
  <si>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</si>
  <si>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</si>
  <si>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</si>
  <si>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</si>
  <si>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</si>
  <si>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</si>
  <si>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</si>
  <si>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</si>
  <si>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</si>
  <si>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</si>
  <si>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</si>
  <si>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</si>
  <si>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</si>
  <si>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</si>
  <si>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</si>
  <si>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</si>
  <si>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</si>
  <si>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</si>
  <si>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</si>
  <si>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</si>
  <si>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</si>
  <si>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</si>
  <si>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</si>
  <si>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</si>
  <si>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</si>
  <si>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</si>
  <si>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</si>
  <si>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</si>
  <si>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</si>
  <si>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</si>
  <si>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</si>
  <si>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</si>
  <si>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</si>
  <si>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</si>
  <si>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</si>
  <si>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</si>
  <si>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</si>
  <si>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</si>
  <si>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</si>
  <si>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</si>
  <si>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</si>
  <si>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</si>
  <si>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</si>
  <si>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</si>
  <si>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</si>
  <si>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</si>
  <si>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</si>
  <si>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</si>
  <si>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</si>
  <si>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</si>
  <si>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</si>
  <si>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</si>
  <si>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</si>
  <si>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</si>
  <si>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</si>
  <si>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</si>
  <si>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</si>
  <si>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</si>
  <si>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</si>
  <si>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</si>
  <si>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</si>
  <si>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</si>
  <si>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</si>
  <si>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</si>
  <si>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</si>
  <si>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</si>
  <si>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</si>
  <si>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</si>
  <si>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</si>
  <si>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</si>
  <si>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</si>
  <si>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</si>
  <si>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</si>
  <si>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</si>
  <si>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</si>
  <si>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</si>
  <si>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</si>
  <si>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</si>
  <si>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</si>
  <si>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</si>
  <si>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</si>
  <si>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</si>
  <si>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</si>
  <si>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</si>
  <si>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</si>
  <si>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</si>
  <si>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</si>
  <si>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</si>
  <si>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</si>
  <si>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</si>
  <si>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</si>
  <si>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</si>
  <si>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</si>
  <si>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</si>
  <si>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</si>
  <si>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</si>
  <si>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</si>
  <si>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</si>
  <si>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</si>
  <si>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</si>
  <si>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</si>
  <si>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</si>
  <si>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</si>
  <si>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</si>
  <si>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</si>
  <si>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</si>
  <si>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</si>
  <si>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</si>
  <si>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</si>
  <si>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</si>
  <si>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</si>
  <si>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</si>
  <si>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</si>
  <si>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</si>
  <si>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</si>
  <si>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</si>
  <si>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</si>
  <si>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</si>
  <si>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</si>
  <si>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</si>
  <si>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</si>
  <si>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</si>
  <si>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</si>
  <si>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</si>
  <si>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</si>
  <si>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</si>
  <si>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</si>
  <si>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</si>
  <si>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</si>
  <si>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</si>
  <si>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</si>
  <si>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</si>
  <si>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</si>
  <si>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</si>
  <si>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</si>
  <si>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</si>
  <si>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</si>
  <si>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</si>
  <si>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</si>
  <si>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</si>
  <si>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</si>
  <si>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</si>
  <si>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</si>
  <si>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</si>
  <si>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</si>
  <si>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</si>
  <si>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</si>
  <si>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</si>
  <si>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</si>
  <si>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</si>
  <si>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</si>
  <si>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</si>
  <si>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</si>
  <si>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</si>
  <si>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</si>
  <si>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</si>
  <si>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</si>
  <si>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</si>
  <si>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</si>
  <si>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</si>
  <si>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</si>
  <si>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</si>
  <si>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</si>
  <si>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</si>
  <si>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</si>
  <si>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</si>
  <si>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</si>
  <si>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</si>
  <si>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</si>
  <si>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</si>
  <si>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</si>
  <si>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</si>
  <si>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</si>
  <si>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</si>
  <si>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</si>
  <si>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</si>
  <si>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</si>
  <si>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</si>
  <si>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</si>
  <si>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</si>
  <si>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</si>
  <si>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</si>
  <si>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</si>
  <si>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</si>
  <si>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</si>
  <si>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</si>
  <si>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</si>
  <si>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</si>
  <si>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</si>
  <si>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</si>
  <si>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</si>
  <si>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</si>
  <si>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</si>
  <si>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</si>
  <si>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</si>
  <si>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</si>
  <si>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</si>
  <si>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</si>
  <si>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</si>
  <si>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</si>
  <si>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</si>
  <si>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</si>
  <si>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</si>
  <si>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</si>
  <si>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</si>
  <si>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</si>
  <si>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</si>
  <si>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</si>
  <si>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</si>
  <si>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</si>
  <si>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</si>
  <si>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</si>
  <si>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</si>
  <si>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</si>
  <si>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</si>
  <si>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</si>
  <si>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</si>
  <si>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</si>
  <si>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</si>
  <si>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</si>
  <si>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</si>
  <si>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</si>
  <si>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</si>
  <si>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</si>
  <si>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</si>
  <si>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</si>
  <si>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</si>
  <si>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</si>
  <si>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</si>
  <si>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</si>
  <si>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</si>
  <si>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</si>
  <si>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</si>
  <si>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</si>
  <si>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</si>
  <si>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</si>
  <si>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</si>
  <si>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</si>
  <si>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</si>
  <si>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</si>
  <si>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</si>
  <si>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</si>
  <si>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</si>
  <si>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</si>
  <si>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</si>
  <si>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</si>
  <si>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</si>
  <si>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</si>
  <si>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</si>
  <si>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</si>
  <si>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</si>
  <si>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</si>
  <si>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</si>
  <si>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</si>
  <si>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</si>
  <si>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</si>
  <si>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</si>
  <si>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</si>
  <si>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</si>
  <si>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</si>
  <si>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</si>
  <si>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</si>
  <si>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</si>
  <si>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</si>
  <si>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</si>
  <si>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</si>
  <si>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</si>
  <si>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</si>
  <si>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</si>
  <si>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</si>
  <si>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</si>
  <si>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</si>
  <si>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</si>
  <si>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</si>
  <si>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</si>
  <si>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</si>
  <si>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</si>
  <si>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</si>
  <si>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</si>
  <si>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</si>
  <si>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</si>
  <si>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</si>
  <si>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</si>
  <si>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</si>
  <si>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</si>
  <si>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</si>
  <si>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</si>
  <si>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</si>
  <si>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</si>
  <si>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</si>
  <si>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</si>
  <si>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</si>
  <si>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</si>
  <si>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</si>
  <si>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</si>
  <si>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</si>
  <si>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</si>
  <si>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</si>
  <si>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</si>
  <si>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</si>
  <si>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</si>
  <si>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</si>
  <si>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</si>
  <si>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</si>
  <si>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</si>
  <si>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</si>
  <si>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</si>
  <si>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</si>
  <si>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</si>
  <si>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</si>
  <si>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</si>
  <si>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</si>
  <si>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</si>
  <si>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</si>
  <si>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</si>
  <si>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</si>
  <si>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</si>
  <si>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</si>
  <si>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</si>
  <si>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</si>
  <si>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</si>
  <si>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</si>
  <si>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</si>
  <si>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</si>
  <si>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</si>
  <si>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</si>
  <si>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</si>
  <si>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</si>
  <si>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</si>
  <si>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</si>
  <si>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</si>
  <si>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</si>
  <si>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</si>
  <si>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</si>
  <si>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</si>
  <si>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</si>
  <si>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</si>
  <si>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</si>
  <si>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</si>
  <si>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</si>
  <si>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</si>
  <si>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</si>
  <si>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</si>
  <si>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</si>
  <si>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</si>
  <si>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</si>
  <si>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</si>
  <si>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</si>
  <si>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</si>
  <si>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</si>
  <si>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</si>
  <si>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</si>
  <si>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</si>
  <si>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</si>
  <si>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</si>
  <si>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</si>
  <si>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</si>
  <si>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</si>
  <si>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</si>
  <si>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</si>
  <si>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</si>
  <si>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</si>
  <si>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</si>
  <si>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</si>
  <si>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</si>
  <si>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</si>
  <si>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</si>
  <si>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</si>
  <si>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</si>
  <si>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</si>
  <si>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</si>
  <si>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</si>
  <si>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</si>
  <si>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</si>
  <si>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</si>
  <si>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</si>
  <si>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</si>
  <si>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</si>
  <si>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</si>
  <si>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</si>
  <si>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</si>
  <si>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</si>
  <si>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</si>
  <si>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</si>
  <si>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</si>
  <si>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</si>
  <si>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</si>
  <si>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</si>
  <si>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</si>
  <si>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</si>
  <si>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</si>
  <si>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</si>
  <si>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</si>
  <si>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</si>
  <si>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</si>
  <si>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</si>
  <si>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</si>
  <si>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</si>
  <si>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</si>
  <si>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</si>
  <si>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</si>
  <si>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</si>
  <si>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</si>
  <si>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</si>
  <si>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</si>
  <si>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</si>
  <si>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</si>
  <si>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</si>
  <si>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</si>
  <si>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</si>
  <si>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</si>
  <si>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</si>
  <si>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</si>
  <si>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</si>
  <si>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</si>
  <si>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</si>
  <si>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</si>
  <si>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</si>
  <si>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</si>
  <si>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</si>
  <si>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</si>
  <si>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</si>
  <si>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</si>
  <si>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</si>
  <si>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</si>
  <si>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</si>
  <si>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</si>
  <si>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</si>
  <si>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</si>
  <si>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</si>
  <si>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</si>
  <si>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</si>
  <si>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</si>
  <si>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</si>
  <si>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</si>
  <si>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</si>
  <si>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</si>
  <si>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</si>
  <si>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</si>
  <si>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</si>
  <si>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</si>
  <si>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</si>
  <si>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</si>
  <si>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</si>
  <si>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</si>
  <si>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</si>
  <si>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</si>
  <si>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</si>
  <si>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</si>
  <si>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</si>
  <si>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</si>
  <si>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</si>
  <si>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</si>
  <si>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</si>
  <si>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</si>
  <si>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</si>
  <si>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</si>
  <si>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</si>
  <si>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</si>
  <si>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</si>
  <si>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</si>
  <si>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</si>
  <si>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</si>
  <si>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</si>
  <si>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</si>
  <si>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</si>
  <si>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</si>
  <si>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</si>
  <si>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</si>
  <si>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</si>
  <si>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</si>
  <si>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</si>
  <si>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</si>
  <si>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</si>
  <si>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</si>
  <si>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</si>
  <si>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</si>
  <si>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</si>
  <si>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</si>
  <si>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</si>
  <si>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</si>
  <si>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</si>
  <si>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</si>
  <si>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</si>
  <si>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</si>
  <si>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</si>
  <si>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</si>
  <si>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</si>
  <si>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</si>
  <si>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</si>
  <si>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</si>
  <si>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</si>
  <si>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</si>
  <si>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</si>
  <si>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</si>
  <si>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</si>
  <si>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</si>
  <si>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</si>
  <si>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</si>
  <si>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</si>
  <si>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</si>
  <si>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</si>
  <si>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</si>
  <si>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</si>
  <si>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</si>
  <si>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</si>
  <si>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</si>
  <si>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</si>
  <si>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</si>
  <si>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</si>
  <si>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</si>
  <si>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</si>
  <si>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</si>
  <si>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</si>
  <si>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</si>
  <si>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</si>
  <si>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</si>
  <si>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</si>
  <si>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</si>
  <si>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</si>
  <si>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</si>
  <si>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</si>
  <si>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</si>
  <si>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</si>
  <si>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</si>
  <si>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</si>
  <si>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</si>
  <si>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</si>
  <si>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</si>
  <si>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</si>
  <si>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</si>
  <si>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</si>
  <si>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</si>
  <si>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</si>
  <si>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</si>
  <si>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</si>
  <si>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</si>
  <si>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</si>
  <si>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</si>
  <si>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</si>
  <si>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</si>
  <si>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</si>
  <si>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</si>
  <si>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</si>
  <si>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</si>
  <si>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</si>
  <si>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</si>
  <si>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</si>
  <si>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</si>
  <si>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</si>
  <si>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</si>
  <si>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</si>
  <si>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</si>
  <si>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</si>
  <si>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</si>
  <si>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</si>
  <si>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</si>
  <si>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</si>
  <si>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</si>
  <si>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</si>
  <si>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</si>
  <si>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</si>
  <si>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</si>
  <si>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</si>
  <si>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</si>
  <si>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</si>
  <si>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</si>
  <si>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</si>
  <si>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</si>
  <si>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</si>
  <si>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</si>
  <si>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</si>
  <si>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</si>
  <si>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</si>
  <si>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</si>
  <si>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</si>
  <si>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</si>
  <si>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</si>
  <si>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</si>
  <si>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</si>
  <si>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</si>
  <si>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</si>
  <si>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</si>
  <si>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</si>
  <si>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</si>
  <si>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</si>
  <si>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</si>
  <si>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</si>
  <si>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</si>
  <si>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</si>
  <si>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</si>
  <si>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</si>
  <si>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</si>
  <si>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</si>
  <si>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</si>
  <si>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</si>
  <si>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</si>
  <si>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</si>
  <si>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</si>
  <si>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</si>
  <si>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</si>
  <si>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</si>
  <si>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</si>
  <si>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</si>
  <si>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</si>
  <si>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</si>
  <si>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</si>
  <si>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</si>
  <si>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</si>
  <si>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</si>
  <si>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</si>
  <si>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</si>
  <si>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</si>
  <si>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</si>
  <si>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</si>
  <si>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</si>
  <si>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</si>
  <si>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</si>
  <si>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</si>
  <si>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</si>
  <si>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</si>
  <si>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</si>
  <si>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</si>
  <si>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</si>
  <si>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</si>
  <si>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</si>
  <si>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</si>
  <si>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</si>
  <si>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</si>
  <si>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</si>
  <si>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</si>
  <si>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</si>
  <si>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</si>
  <si>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</si>
  <si>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</si>
  <si>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</si>
  <si>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</si>
  <si>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</si>
  <si>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</si>
  <si>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</si>
  <si>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</si>
  <si>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</si>
  <si>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</si>
  <si>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</si>
  <si>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</si>
  <si>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</si>
  <si>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</si>
  <si>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</si>
  <si>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</si>
  <si>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</si>
  <si>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</si>
  <si>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</si>
  <si>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</si>
  <si>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</si>
  <si>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</si>
  <si>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</si>
  <si>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</si>
  <si>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</si>
  <si>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</si>
  <si>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</si>
  <si>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</si>
  <si>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</si>
  <si>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</si>
  <si>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</si>
  <si>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</si>
  <si>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</si>
  <si>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</si>
  <si>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</si>
  <si>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</si>
  <si>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</si>
  <si>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</si>
  <si>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</si>
  <si>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</si>
  <si>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</si>
  <si>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</si>
  <si>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</si>
  <si>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</si>
  <si>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</si>
  <si>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</si>
  <si>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</si>
  <si>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</si>
  <si>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</si>
  <si>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</si>
  <si>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</si>
  <si>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</si>
  <si>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</si>
  <si>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</si>
  <si>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</si>
  <si>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</si>
  <si>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</si>
  <si>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</si>
  <si>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</si>
  <si>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</si>
  <si>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</si>
  <si>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</si>
  <si>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</si>
  <si>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</si>
  <si>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</si>
  <si>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</si>
  <si>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</si>
  <si>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</si>
  <si>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</si>
  <si>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</si>
  <si>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</si>
  <si>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</si>
  <si>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</si>
  <si>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</si>
  <si>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</si>
  <si>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</si>
  <si>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</si>
  <si>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</si>
  <si>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</si>
  <si>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</si>
  <si>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</si>
  <si>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</si>
  <si>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</si>
  <si>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</si>
  <si>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</si>
  <si>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</si>
  <si>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</si>
  <si>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</si>
  <si>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</si>
  <si>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</si>
  <si>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</si>
  <si>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</si>
  <si>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</si>
  <si>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</si>
  <si>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</si>
  <si>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</si>
  <si>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</si>
  <si>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</si>
  <si>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</si>
  <si>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</si>
  <si>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</si>
  <si>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</si>
  <si>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</si>
  <si>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</si>
  <si>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</si>
  <si>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</si>
  <si>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</si>
  <si>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</si>
  <si>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</si>
  <si>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</si>
  <si>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</si>
  <si>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</si>
  <si>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</si>
  <si>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</si>
  <si>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</si>
  <si>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</si>
  <si>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</si>
  <si>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</si>
  <si>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</si>
  <si>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</si>
  <si>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</si>
  <si>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</si>
  <si>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</si>
  <si>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</si>
  <si>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</si>
  <si>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</si>
  <si>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</si>
  <si>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</si>
  <si>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</si>
  <si>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</si>
  <si>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</si>
  <si>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</si>
  <si>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</si>
  <si>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</si>
  <si>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</si>
  <si>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</si>
  <si>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</si>
  <si>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</si>
  <si>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</si>
  <si>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</si>
  <si>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</si>
  <si>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</si>
  <si>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</si>
  <si>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</si>
  <si>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</si>
  <si>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</si>
  <si>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</si>
  <si>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</si>
  <si>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</si>
  <si>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</si>
  <si>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</si>
  <si>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</si>
  <si>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</si>
  <si>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</si>
  <si>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</si>
  <si>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</si>
  <si>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</si>
  <si>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</si>
  <si>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</si>
  <si>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</si>
  <si>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</si>
  <si>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</si>
  <si>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</si>
  <si>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</si>
  <si>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</si>
  <si>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</si>
  <si>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</si>
  <si>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</si>
  <si>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</si>
  <si>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</si>
  <si>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</si>
  <si>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</si>
  <si>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</si>
  <si>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</si>
  <si>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</si>
  <si>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</si>
  <si>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</si>
  <si>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</si>
  <si>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</si>
  <si>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</si>
  <si>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</si>
  <si>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</si>
  <si>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</si>
  <si>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</si>
  <si>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</si>
  <si>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</si>
  <si>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</si>
  <si>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</si>
  <si>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</si>
  <si>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</si>
  <si>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</si>
  <si>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</si>
  <si>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</si>
  <si>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</si>
  <si>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</si>
  <si>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</si>
  <si>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</si>
  <si>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</si>
  <si>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</si>
  <si>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</si>
  <si>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</si>
  <si>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</si>
  <si>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</si>
  <si>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</si>
  <si>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</si>
  <si>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</si>
  <si>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</si>
  <si>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</si>
  <si>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</si>
  <si>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</si>
  <si>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</si>
  <si>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</si>
  <si>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</si>
  <si>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</si>
  <si>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</si>
  <si>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</si>
  <si>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</si>
  <si>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</si>
  <si>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</si>
  <si>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</si>
  <si>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</si>
  <si>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</si>
  <si>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</si>
  <si>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</si>
  <si>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</si>
  <si>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</si>
  <si>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</si>
  <si>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</si>
  <si>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</si>
  <si>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</si>
  <si>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</si>
  <si>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</si>
  <si>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</si>
  <si>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</si>
  <si>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</si>
  <si>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</si>
  <si>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</si>
  <si>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</si>
  <si>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</si>
  <si>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</si>
  <si>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</si>
  <si>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</si>
  <si>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</si>
  <si>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</si>
  <si>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</si>
  <si>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</si>
  <si>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</si>
  <si>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</si>
  <si>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</si>
  <si>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</si>
  <si>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</si>
  <si>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</si>
  <si>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</si>
  <si>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</si>
  <si>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</si>
  <si>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</si>
  <si>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</si>
  <si>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</si>
  <si>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</si>
  <si>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</si>
  <si>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</si>
  <si>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</si>
  <si>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</si>
  <si>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</si>
  <si>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</si>
  <si>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</si>
  <si>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</si>
  <si>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</si>
  <si>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</si>
  <si>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</si>
  <si>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</si>
  <si>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</si>
  <si>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</si>
  <si>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</si>
  <si>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</si>
  <si>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</si>
  <si>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</si>
  <si>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</si>
  <si>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</si>
  <si>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</si>
  <si>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</si>
  <si>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</si>
  <si>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</si>
  <si>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</si>
  <si>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</si>
  <si>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</si>
  <si>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</si>
  <si>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</si>
  <si>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</si>
  <si>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</si>
  <si>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</si>
  <si>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</si>
  <si>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</si>
  <si>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</si>
  <si>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</si>
  <si>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</si>
  <si>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</si>
  <si>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</si>
  <si>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</si>
  <si>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</si>
  <si>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</si>
  <si>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</si>
  <si>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</si>
  <si>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</si>
  <si>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</si>
  <si>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</si>
  <si>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</si>
  <si>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</si>
  <si>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</si>
  <si>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</si>
  <si>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</si>
  <si>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</si>
  <si>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</si>
  <si>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</si>
  <si>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</si>
  <si>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</si>
  <si>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</si>
  <si>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</si>
  <si>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</si>
  <si>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</si>
  <si>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</si>
  <si>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</si>
  <si>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</si>
  <si>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</si>
  <si>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</si>
  <si>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</si>
  <si>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</si>
  <si>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</si>
  <si>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</si>
  <si>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</si>
  <si>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</si>
  <si>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</si>
  <si>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</si>
  <si>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</si>
  <si>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</si>
  <si>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</si>
  <si>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</si>
  <si>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</si>
  <si>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</si>
  <si>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</si>
  <si>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</si>
  <si>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</si>
  <si>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</si>
  <si>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</si>
  <si>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</si>
  <si>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</si>
  <si>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</si>
  <si>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</si>
  <si>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</si>
  <si>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</si>
  <si>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</si>
  <si>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</si>
  <si>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</si>
  <si>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</si>
  <si>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</si>
  <si>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</si>
  <si>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</si>
  <si>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</si>
  <si>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</si>
  <si>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</si>
  <si>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</si>
  <si>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</si>
  <si>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</si>
  <si>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</si>
  <si>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</si>
  <si>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</si>
  <si>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</si>
  <si>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</si>
  <si>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</si>
  <si>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</si>
  <si>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</si>
  <si>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</si>
  <si>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</si>
  <si>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</si>
  <si>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</si>
  <si>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</si>
  <si>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</si>
  <si>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</si>
  <si>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</si>
  <si>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</si>
  <si>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</si>
  <si>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</si>
  <si>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</si>
  <si>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</si>
  <si>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</si>
  <si>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</si>
  <si>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</si>
  <si>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</si>
  <si>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</si>
  <si>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</si>
  <si>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</si>
  <si>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</si>
  <si>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</si>
  <si>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</si>
  <si>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</si>
  <si>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</si>
  <si>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</si>
  <si>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</si>
  <si>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</si>
  <si>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</si>
  <si>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</si>
  <si>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</si>
  <si>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</si>
  <si>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</si>
  <si>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</si>
  <si>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</si>
  <si>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</si>
  <si>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</si>
  <si>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</si>
  <si>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</si>
  <si>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</si>
  <si>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</si>
  <si>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</si>
  <si>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</si>
  <si>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</si>
  <si>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</si>
  <si>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</si>
  <si>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</si>
  <si>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</si>
  <si>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</si>
  <si>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</si>
  <si>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</si>
  <si>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</si>
  <si>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</si>
  <si>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</si>
  <si>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</si>
  <si>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</si>
  <si>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</si>
  <si>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</si>
  <si>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</si>
  <si>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</si>
  <si>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</si>
  <si>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</si>
  <si>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</si>
  <si>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</si>
  <si>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</si>
  <si>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</si>
  <si>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</si>
  <si>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</si>
  <si>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</si>
  <si>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</si>
  <si>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</si>
  <si>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</si>
  <si>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</si>
  <si>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</si>
  <si>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</si>
  <si>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</si>
  <si>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</si>
  <si>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</si>
  <si>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</si>
  <si>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</si>
  <si>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</si>
  <si>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</si>
  <si>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</si>
  <si>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</si>
  <si>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</si>
  <si>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</si>
  <si>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</si>
  <si>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</si>
  <si>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</si>
  <si>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</si>
  <si>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</si>
  <si>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</si>
  <si>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</si>
  <si>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</si>
  <si>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</si>
  <si>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</si>
  <si>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</si>
  <si>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</si>
  <si>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</si>
  <si>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</si>
  <si>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</si>
  <si>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</si>
  <si>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</si>
  <si>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</si>
  <si>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</si>
  <si>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</si>
  <si>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</si>
  <si>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</si>
  <si>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</si>
  <si>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</si>
  <si>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</si>
  <si>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</si>
  <si>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</si>
  <si>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</si>
  <si>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</si>
  <si>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</si>
  <si>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</si>
  <si>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</si>
  <si>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</si>
  <si>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</si>
  <si>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</si>
  <si>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</si>
  <si>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</si>
  <si>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</si>
  <si>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</si>
  <si>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</si>
  <si>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</si>
  <si>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</si>
  <si>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</si>
  <si>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</si>
  <si>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</si>
  <si>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</si>
  <si>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</si>
  <si>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</si>
  <si>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</si>
  <si>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</si>
  <si>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</si>
  <si>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</si>
  <si>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</si>
  <si>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</si>
  <si>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</si>
  <si>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</si>
  <si>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</si>
  <si>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</si>
  <si>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</si>
  <si>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</si>
  <si>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</si>
  <si>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</si>
  <si>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</si>
  <si>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</si>
  <si>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</si>
  <si>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</si>
  <si>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</si>
  <si>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</si>
  <si>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</si>
  <si>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</si>
  <si>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</si>
  <si>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</si>
  <si>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</si>
  <si>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</si>
  <si>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</si>
  <si>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</si>
  <si>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</si>
  <si>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</si>
  <si>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</si>
  <si>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</si>
  <si>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</si>
  <si>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</si>
  <si>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</si>
  <si>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</si>
  <si>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</si>
  <si>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</si>
  <si>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</si>
  <si>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</si>
  <si>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</si>
  <si>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</si>
  <si>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</si>
  <si>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</si>
  <si>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</si>
  <si>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</si>
  <si>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</si>
  <si>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</si>
  <si>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</si>
  <si>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</si>
  <si>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</si>
  <si>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</si>
  <si>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</si>
  <si>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</si>
  <si>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</si>
  <si>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</si>
  <si>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</si>
  <si>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</si>
  <si>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</si>
  <si>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</si>
  <si>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</si>
  <si>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</si>
  <si>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</si>
  <si>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</si>
  <si>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</si>
  <si>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</si>
  <si>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</si>
  <si>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</si>
  <si>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</si>
  <si>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</si>
  <si>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</si>
  <si>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</si>
  <si>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</si>
  <si>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</si>
  <si>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</si>
  <si>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</si>
  <si>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</si>
  <si>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</si>
  <si>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</si>
  <si>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</si>
  <si>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</si>
  <si>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</si>
  <si>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</si>
  <si>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</si>
  <si>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</si>
  <si>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</si>
  <si>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</si>
  <si>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</si>
  <si>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</si>
  <si>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</si>
  <si>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</si>
  <si>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</si>
  <si>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</si>
  <si>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</si>
  <si>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</si>
  <si>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</si>
  <si>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</si>
  <si>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</si>
  <si>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</si>
  <si>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</si>
  <si>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</si>
  <si>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</si>
  <si>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</si>
  <si>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</si>
  <si>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</si>
  <si>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</si>
  <si>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</si>
  <si>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</si>
  <si>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</si>
  <si>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</si>
  <si>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</si>
  <si>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</si>
  <si>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</si>
  <si>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</si>
  <si>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</si>
  <si>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</si>
  <si>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</si>
  <si>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</si>
  <si>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</si>
  <si>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</si>
  <si>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</si>
  <si>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</si>
  <si>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</si>
  <si>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</si>
  <si>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</si>
  <si>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</si>
  <si>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</si>
  <si>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</si>
  <si>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</si>
  <si>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</si>
  <si>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</si>
  <si>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</si>
  <si>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</si>
  <si>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</si>
  <si>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</si>
  <si>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</si>
  <si>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</si>
  <si>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</si>
  <si>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</si>
  <si>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</si>
  <si>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</si>
  <si>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</si>
  <si>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</si>
  <si>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</si>
  <si>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</si>
  <si>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</si>
  <si>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</si>
  <si>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</si>
  <si>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</si>
  <si>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</si>
  <si>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</si>
  <si>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</si>
  <si>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</si>
  <si>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</si>
  <si>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</si>
  <si>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</si>
  <si>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</si>
  <si>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</si>
  <si>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</si>
  <si>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</si>
  <si>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</si>
  <si>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</si>
  <si>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</si>
  <si>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</si>
  <si>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</si>
  <si>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</si>
  <si>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</si>
  <si>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</si>
  <si>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</si>
  <si>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</si>
  <si>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</si>
  <si>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</si>
  <si>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</si>
  <si>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</si>
  <si>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</si>
  <si>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</si>
  <si>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</si>
  <si>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</si>
  <si>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</si>
  <si>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</si>
  <si>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</si>
  <si>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</si>
  <si>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</si>
  <si>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</si>
  <si>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</si>
  <si>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</si>
  <si>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</si>
  <si>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</si>
  <si>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</si>
  <si>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</si>
  <si>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</si>
  <si>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</si>
  <si>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</si>
  <si>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</si>
  <si>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</si>
  <si>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</si>
  <si>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</si>
  <si>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</si>
  <si>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</si>
  <si>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</si>
  <si>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</si>
  <si>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</si>
  <si>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</si>
  <si>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</si>
  <si>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</si>
  <si>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</si>
  <si>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</si>
  <si>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</si>
  <si>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</si>
  <si>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</si>
  <si>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</si>
  <si>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</si>
  <si>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</si>
  <si>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</si>
  <si>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</si>
  <si>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</si>
  <si>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</si>
  <si>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</si>
  <si>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</si>
  <si>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</si>
  <si>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</si>
  <si>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</si>
  <si>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</si>
  <si>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</si>
  <si>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</si>
  <si>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</si>
  <si>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</si>
  <si>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</si>
  <si>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</si>
  <si>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</si>
  <si>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</si>
  <si>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</si>
  <si>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</si>
  <si>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</si>
  <si>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</si>
  <si>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</si>
  <si>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</si>
  <si>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</si>
  <si>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</si>
  <si>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</si>
  <si>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</si>
  <si>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</si>
  <si>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</si>
  <si>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</si>
  <si>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</si>
  <si>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</si>
  <si>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</si>
  <si>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</si>
  <si>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</si>
  <si>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</si>
  <si>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</si>
  <si>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</si>
  <si>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</si>
  <si>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</si>
  <si>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</si>
  <si>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</si>
  <si>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</si>
  <si>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</si>
  <si>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</si>
  <si>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</si>
  <si>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</si>
  <si>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</si>
  <si>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</si>
  <si>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</si>
  <si>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</si>
  <si>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</si>
  <si>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</si>
  <si>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</si>
  <si>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</si>
  <si>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</si>
  <si>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</si>
  <si>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</si>
  <si>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</si>
  <si>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</si>
  <si>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</si>
  <si>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</si>
  <si>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</si>
  <si>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</si>
  <si>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</si>
  <si>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</si>
  <si>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</si>
  <si>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</si>
  <si>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</si>
  <si>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</si>
  <si>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</si>
  <si>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</si>
  <si>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</si>
  <si>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</si>
  <si>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</si>
  <si>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</si>
  <si>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</si>
  <si>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</si>
  <si>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</si>
  <si>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</si>
  <si>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</si>
  <si>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</si>
  <si>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</si>
  <si>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</si>
  <si>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</si>
  <si>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</si>
  <si>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</si>
  <si>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</si>
  <si>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</si>
  <si>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</si>
  <si>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</si>
  <si>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</si>
  <si>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</si>
  <si>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</si>
  <si>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</si>
  <si>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</si>
  <si>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</si>
  <si>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</si>
  <si>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</si>
  <si>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</si>
  <si>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</si>
  <si>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</si>
  <si>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</si>
  <si>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</si>
  <si>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</si>
  <si>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</si>
  <si>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</si>
  <si>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</si>
  <si>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</si>
  <si>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</si>
  <si>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</si>
  <si>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</si>
  <si>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</si>
  <si>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</si>
  <si>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</si>
  <si>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</si>
  <si>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</si>
  <si>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</si>
  <si>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</si>
  <si>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</si>
  <si>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</si>
  <si>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</si>
  <si>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</si>
  <si>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</si>
  <si>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</si>
  <si>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</si>
  <si>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</si>
  <si>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</si>
  <si>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</si>
  <si>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</si>
  <si>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</si>
  <si>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</si>
  <si>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</si>
  <si>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</si>
  <si>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</si>
  <si>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</si>
  <si>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</si>
  <si>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</si>
  <si>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</si>
  <si>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</si>
  <si>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</si>
  <si>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</si>
  <si>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</si>
  <si>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</si>
  <si>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</si>
  <si>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</si>
  <si>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</si>
  <si>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</si>
  <si>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</si>
  <si>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</si>
  <si>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</si>
  <si>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</si>
  <si>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</si>
  <si>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</si>
  <si>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</si>
  <si>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</si>
  <si>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</si>
  <si>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</si>
  <si>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</si>
  <si>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</si>
  <si>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</si>
  <si>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</si>
  <si>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</si>
  <si>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</si>
  <si>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</si>
  <si>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</si>
  <si>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</si>
  <si>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</si>
  <si>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</si>
  <si>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</si>
  <si>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</si>
  <si>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</si>
  <si>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</si>
  <si>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</si>
  <si>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</si>
  <si>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</si>
  <si>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</si>
  <si>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</si>
  <si>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</si>
  <si>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</si>
  <si>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</si>
  <si>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</si>
  <si>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</si>
  <si>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</si>
  <si>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</si>
  <si>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</si>
  <si>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</si>
  <si>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</si>
  <si>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</si>
  <si>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</si>
  <si>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</si>
  <si>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</si>
  <si>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</si>
  <si>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</si>
  <si>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</si>
  <si>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</si>
  <si>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</si>
  <si>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</si>
  <si>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</si>
  <si>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</si>
  <si>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</si>
  <si>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</si>
  <si>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</si>
  <si>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</si>
  <si>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</si>
  <si>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</si>
  <si>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</si>
  <si>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</si>
  <si>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</si>
  <si>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</si>
  <si>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</si>
  <si>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</si>
  <si>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</si>
  <si>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</si>
  <si>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</si>
  <si>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</si>
  <si>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</si>
  <si>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</si>
  <si>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</si>
  <si>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</si>
  <si>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</si>
  <si>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</si>
  <si>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</si>
  <si>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</si>
  <si>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</si>
  <si>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</si>
  <si>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</si>
  <si>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</si>
  <si>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</si>
  <si>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</si>
  <si>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</si>
  <si>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</si>
  <si>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</si>
  <si>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</si>
  <si>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</si>
  <si>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</si>
  <si>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</si>
  <si>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</si>
  <si>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</si>
  <si>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</si>
  <si>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</si>
  <si>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</si>
  <si>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</si>
  <si>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</si>
  <si>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</si>
  <si>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</si>
  <si>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</si>
  <si>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</si>
  <si>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</si>
  <si>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</si>
  <si>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</si>
  <si>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</si>
  <si>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</si>
  <si>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</si>
  <si>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</si>
  <si>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</si>
  <si>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</si>
  <si>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</si>
  <si>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</si>
  <si>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</si>
  <si>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</si>
  <si>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</si>
  <si>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</si>
  <si>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</si>
  <si>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</si>
  <si>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</si>
  <si>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</si>
  <si>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</si>
  <si>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</si>
  <si>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</si>
  <si>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</si>
  <si>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</si>
  <si>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</si>
  <si>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</si>
  <si>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</si>
  <si>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</si>
  <si>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</si>
  <si>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</si>
  <si>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</si>
  <si>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</si>
  <si>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</si>
  <si>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</si>
  <si>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</si>
  <si>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</si>
  <si>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</si>
  <si>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</si>
  <si>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</si>
  <si>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</si>
  <si>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</si>
  <si>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</si>
  <si>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</si>
  <si>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</si>
  <si>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</si>
  <si>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</si>
  <si>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</si>
  <si>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</si>
  <si>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</si>
  <si>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</si>
  <si>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</si>
  <si>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</si>
  <si>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</si>
  <si>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</si>
  <si>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</si>
  <si>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</si>
  <si>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</si>
  <si>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</si>
  <si>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</si>
  <si>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</si>
  <si>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</si>
  <si>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</si>
  <si>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</si>
  <si>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</si>
  <si>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</si>
  <si>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</si>
  <si>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</si>
  <si>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</si>
  <si>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</si>
  <si>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</si>
  <si>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</si>
  <si>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</si>
  <si>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</si>
  <si>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</si>
  <si>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</si>
  <si>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</si>
  <si>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</si>
  <si>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</si>
  <si>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</si>
  <si>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</si>
  <si>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</si>
  <si>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</si>
  <si>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</si>
  <si>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</si>
  <si>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</si>
  <si>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</si>
  <si>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</si>
  <si>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</si>
  <si>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</si>
  <si>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</si>
  <si>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</si>
  <si>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</si>
  <si>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</si>
  <si>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</si>
  <si>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</si>
  <si>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</si>
  <si>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</si>
  <si>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</si>
  <si>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</si>
  <si>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</si>
  <si>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</si>
  <si>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</si>
  <si>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</si>
  <si>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</si>
  <si>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</si>
  <si>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</si>
  <si>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</si>
  <si>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</si>
  <si>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</si>
  <si>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</si>
  <si>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</si>
  <si>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</si>
  <si>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</si>
  <si>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</si>
  <si>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</si>
  <si>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</si>
  <si>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</si>
  <si>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</si>
  <si>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</si>
  <si>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</si>
  <si>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</si>
  <si>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</si>
  <si>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</si>
  <si>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</si>
  <si>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</si>
  <si>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</si>
  <si>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</si>
  <si>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</si>
  <si>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</si>
  <si>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</si>
  <si>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</si>
  <si>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</si>
  <si>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</si>
  <si>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</si>
  <si>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</si>
  <si>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</si>
  <si>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</si>
  <si>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</si>
  <si>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</si>
  <si>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</si>
  <si>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</si>
  <si>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</si>
  <si>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</si>
  <si>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</si>
  <si>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</si>
  <si>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</si>
  <si>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</si>
  <si>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</si>
  <si>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</si>
  <si>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</si>
  <si>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</si>
  <si>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</si>
  <si>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</si>
  <si>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</si>
  <si>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</si>
  <si>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</si>
  <si>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</si>
  <si>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</si>
  <si>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</si>
  <si>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</si>
  <si>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</si>
  <si>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</si>
  <si>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</si>
  <si>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</si>
  <si>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</si>
  <si>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</si>
  <si>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</si>
  <si>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</si>
  <si>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</si>
  <si>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</si>
  <si>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</si>
  <si>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</si>
  <si>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</si>
  <si>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</si>
  <si>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</si>
  <si>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</si>
  <si>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</si>
  <si>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</si>
  <si>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</si>
  <si>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</si>
  <si>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</si>
  <si>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</si>
  <si>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</si>
  <si>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</si>
  <si>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</si>
  <si>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</si>
  <si>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</si>
  <si>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</si>
  <si>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</si>
  <si>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</si>
  <si>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</si>
  <si>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</si>
  <si>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</si>
  <si>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</si>
  <si>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</si>
  <si>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</si>
  <si>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</si>
  <si>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</si>
  <si>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</si>
  <si>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</si>
  <si>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</si>
  <si>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</si>
  <si>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</si>
  <si>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</si>
  <si>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</si>
  <si>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</si>
  <si>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</si>
  <si>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</si>
  <si>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</si>
  <si>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</si>
  <si>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</si>
  <si>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</si>
  <si>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</si>
  <si>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</si>
  <si>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</si>
  <si>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</si>
  <si>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</si>
  <si>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</si>
  <si>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</si>
  <si>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</si>
  <si>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</si>
  <si>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</si>
  <si>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</si>
  <si>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</si>
  <si>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</si>
  <si>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</si>
  <si>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</si>
  <si>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</si>
  <si>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</si>
  <si>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</si>
  <si>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</si>
  <si>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</si>
  <si>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</si>
  <si>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</si>
  <si>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</si>
  <si>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</si>
  <si>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</si>
  <si>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</si>
  <si>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</si>
  <si>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</si>
  <si>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</si>
  <si>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</si>
  <si>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</si>
  <si>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</si>
  <si>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</si>
  <si>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</si>
  <si>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</si>
  <si>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</si>
  <si>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</si>
  <si>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</si>
  <si>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</si>
  <si>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</si>
  <si>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</si>
  <si>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</si>
  <si>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</si>
  <si>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</si>
  <si>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</si>
  <si>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</si>
  <si>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</si>
  <si>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</si>
  <si>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</si>
  <si>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</si>
  <si>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</si>
  <si>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</si>
  <si>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</si>
  <si>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</si>
  <si>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</si>
  <si>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</si>
  <si>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</si>
  <si>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</si>
  <si>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</si>
  <si>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</si>
  <si>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</si>
  <si>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</si>
  <si>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</si>
  <si>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</si>
  <si>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</si>
  <si>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</si>
  <si>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</si>
  <si>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</si>
  <si>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</si>
  <si>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</si>
  <si>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</si>
  <si>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</si>
  <si>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</si>
  <si>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</si>
  <si>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</si>
  <si>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</si>
  <si>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</si>
  <si>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</si>
  <si>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</si>
  <si>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</si>
  <si>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</si>
  <si>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</si>
  <si>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</si>
  <si>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</si>
  <si>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</si>
  <si>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</si>
  <si>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</si>
  <si>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</si>
  <si>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</si>
  <si>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</si>
  <si>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</si>
  <si>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</si>
  <si>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</si>
  <si>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</si>
  <si>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</si>
  <si>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</si>
  <si>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</si>
  <si>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</si>
  <si>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</si>
  <si>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</si>
  <si>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</si>
  <si>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</si>
  <si>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</si>
  <si>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</si>
  <si>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</si>
  <si>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</si>
  <si>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</si>
  <si>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</si>
  <si>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</si>
  <si>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</si>
  <si>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</si>
  <si>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</si>
  <si>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</si>
  <si>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</si>
  <si>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</si>
  <si>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</si>
  <si>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</si>
  <si>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</si>
  <si>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</si>
  <si>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</si>
  <si>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</si>
  <si>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</si>
  <si>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</si>
  <si>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</si>
  <si>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</si>
  <si>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</si>
  <si>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</si>
  <si>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</si>
  <si>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</si>
  <si>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</si>
  <si>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</si>
  <si>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</si>
  <si>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</si>
  <si>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</si>
  <si>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</si>
  <si>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</si>
  <si>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</si>
  <si>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</si>
  <si>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</si>
  <si>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</si>
  <si>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</si>
  <si>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</si>
  <si>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</si>
  <si>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</si>
  <si>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</si>
  <si>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</si>
  <si>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</si>
  <si>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</si>
  <si>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</si>
  <si>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</si>
  <si>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</si>
  <si>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</si>
  <si>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</si>
  <si>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</si>
  <si>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</si>
  <si>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</si>
  <si>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</si>
  <si>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</si>
  <si>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</si>
  <si>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</si>
  <si>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</si>
  <si>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</si>
  <si>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</si>
  <si>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</si>
  <si>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</si>
  <si>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</si>
  <si>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</si>
  <si>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</si>
  <si>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</si>
  <si>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</si>
  <si>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</si>
  <si>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</si>
  <si>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</si>
  <si>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</si>
  <si>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</si>
  <si>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</si>
  <si>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</si>
  <si>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</si>
  <si>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</si>
  <si>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</si>
  <si>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</si>
  <si>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</si>
  <si>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</si>
  <si>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</si>
  <si>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</si>
  <si>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</si>
  <si>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</si>
  <si>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</si>
  <si>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</si>
  <si>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</si>
  <si>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</si>
  <si>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</si>
  <si>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</si>
  <si>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</si>
  <si>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</si>
  <si>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</si>
  <si>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</si>
  <si>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</si>
  <si>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</si>
  <si>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</si>
  <si>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</si>
  <si>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</si>
  <si>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</si>
  <si>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</si>
  <si>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</si>
  <si>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</si>
  <si>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</si>
  <si>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</si>
  <si>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</si>
  <si>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</si>
  <si>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</si>
  <si>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</si>
  <si>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</si>
  <si>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</si>
  <si>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</si>
  <si>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</si>
  <si>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</si>
  <si>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</si>
  <si>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</si>
  <si>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</si>
  <si>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</si>
  <si>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</si>
  <si>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</si>
  <si>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</si>
  <si>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</si>
  <si>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</si>
  <si>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</si>
  <si>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</si>
  <si>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</si>
  <si>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</si>
  <si>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</si>
  <si>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</si>
  <si>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</si>
  <si>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</si>
  <si>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</si>
  <si>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</si>
  <si>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</si>
  <si>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</si>
  <si>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</si>
  <si>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</si>
  <si>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</si>
  <si>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</si>
  <si>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</si>
  <si>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</si>
  <si>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</si>
  <si>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</si>
  <si>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</si>
  <si>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</si>
  <si>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</si>
  <si>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</si>
  <si>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</si>
  <si>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</si>
  <si>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</si>
  <si>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</si>
  <si>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</si>
  <si>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</si>
  <si>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</si>
  <si>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</si>
  <si>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</si>
  <si>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</si>
  <si>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</si>
  <si>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</si>
  <si>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</si>
  <si>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</si>
  <si>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</si>
  <si>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</si>
  <si>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</si>
  <si>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</si>
  <si>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</si>
  <si>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</si>
  <si>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</si>
  <si>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</si>
  <si>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</si>
  <si>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</si>
  <si>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</si>
  <si>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</si>
  <si>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</si>
  <si>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</si>
  <si>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</si>
  <si>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</si>
  <si>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</si>
  <si>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</si>
  <si>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</si>
  <si>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</si>
  <si>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</si>
  <si>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</si>
  <si>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</si>
  <si>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</si>
  <si>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</si>
  <si>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</si>
  <si>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</si>
  <si>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</si>
  <si>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</si>
  <si>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</si>
  <si>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</si>
  <si>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</si>
  <si>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</si>
  <si>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</si>
  <si>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</si>
  <si>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</si>
  <si>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</si>
  <si>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</si>
  <si>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</si>
  <si>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</si>
  <si>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</si>
  <si>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</si>
  <si>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</si>
  <si>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</si>
  <si>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</si>
  <si>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</si>
  <si>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</si>
  <si>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</si>
  <si>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</si>
  <si>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</si>
  <si>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</si>
  <si>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</si>
  <si>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</si>
  <si>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</si>
  <si>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</si>
  <si>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</si>
  <si>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</si>
  <si>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</si>
  <si>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</si>
  <si>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</si>
  <si>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</si>
  <si>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</si>
  <si>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</si>
  <si>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</si>
  <si>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</si>
  <si>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</si>
  <si>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</si>
  <si>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</si>
  <si>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</si>
  <si>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</si>
  <si>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</si>
  <si>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</si>
  <si>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</si>
  <si>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</si>
  <si>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</si>
  <si>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</si>
  <si>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</si>
  <si>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</si>
  <si>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</si>
  <si>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</si>
  <si>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</si>
  <si>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</si>
  <si>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</si>
  <si>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</si>
  <si>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</si>
  <si>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</si>
  <si>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</si>
  <si>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</si>
  <si>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</si>
  <si>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</si>
  <si>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</si>
  <si>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</si>
  <si>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</si>
  <si>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</si>
  <si>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</si>
  <si>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</si>
  <si>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</si>
  <si>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</si>
  <si>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</si>
  <si>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</si>
  <si>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</si>
  <si>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</si>
  <si>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</si>
  <si>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</si>
  <si>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</si>
  <si>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</si>
  <si>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</si>
  <si>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</si>
  <si>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</si>
  <si>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</si>
  <si>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</si>
  <si>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</si>
  <si>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</si>
  <si>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</si>
  <si>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</si>
  <si>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</si>
  <si>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</si>
  <si>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</si>
  <si>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</si>
  <si>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</si>
  <si>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</si>
  <si>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</si>
  <si>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</si>
  <si>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</si>
  <si>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</si>
  <si>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</si>
  <si>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</si>
  <si>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</si>
  <si>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</si>
  <si>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</si>
  <si>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</si>
  <si>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</si>
  <si>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</si>
  <si>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</si>
  <si>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</si>
  <si>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</si>
  <si>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</si>
  <si>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</si>
  <si>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</si>
  <si>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</si>
  <si>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</si>
  <si>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</si>
  <si>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</si>
  <si>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</si>
  <si>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</si>
  <si>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</si>
  <si>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</si>
  <si>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</si>
  <si>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</si>
  <si>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</si>
  <si>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</si>
  <si>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</si>
  <si>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</si>
  <si>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</si>
  <si>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</si>
  <si>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</si>
  <si>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</si>
  <si>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</si>
  <si>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</si>
  <si>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</si>
  <si>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</si>
  <si>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</si>
  <si>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</si>
  <si>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</si>
  <si>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</si>
  <si>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</si>
  <si>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</si>
  <si>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</si>
  <si>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</si>
  <si>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</si>
  <si>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</si>
  <si>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</si>
  <si>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</si>
  <si>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</si>
  <si>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</si>
  <si>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</si>
  <si>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</si>
  <si>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</si>
  <si>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</si>
  <si>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</si>
  <si>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</si>
  <si>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</si>
  <si>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</si>
  <si>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</si>
  <si>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</si>
  <si>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</si>
  <si>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</si>
  <si>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</si>
  <si>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</si>
  <si>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</si>
  <si>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</si>
  <si>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</si>
  <si>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</si>
  <si>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</si>
  <si>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</si>
  <si>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</si>
  <si>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</si>
  <si>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</si>
  <si>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</si>
  <si>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</si>
  <si>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</si>
  <si>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</si>
  <si>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</si>
  <si>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</si>
  <si>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</si>
  <si>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</si>
  <si>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</si>
  <si>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</si>
  <si>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</si>
  <si>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</si>
  <si>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</si>
  <si>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</si>
  <si>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</si>
  <si>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</si>
  <si>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</si>
  <si>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</si>
  <si>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</si>
  <si>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</si>
  <si>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</si>
  <si>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</si>
  <si>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</si>
  <si>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</si>
  <si>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</si>
  <si>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</si>
  <si>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</si>
  <si>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</si>
  <si>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</si>
  <si>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</si>
  <si>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</si>
  <si>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</si>
  <si>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</si>
  <si>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</si>
  <si>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</si>
  <si>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</si>
  <si>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</si>
  <si>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</si>
  <si>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</si>
  <si>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</si>
  <si>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</si>
  <si>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</si>
  <si>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</si>
  <si>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</si>
  <si>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</si>
  <si>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</si>
  <si>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</si>
  <si>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</si>
  <si>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</si>
  <si>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</si>
  <si>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</si>
  <si>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</si>
  <si>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</si>
  <si>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</si>
  <si>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</si>
  <si>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</si>
  <si>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</si>
  <si>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</si>
  <si>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</si>
  <si>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</si>
  <si>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</si>
  <si>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</si>
  <si>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</si>
  <si>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</si>
  <si>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</si>
  <si>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</si>
  <si>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</si>
  <si>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</si>
  <si>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</si>
  <si>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</si>
  <si>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</si>
  <si>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</si>
  <si>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</si>
  <si>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</si>
  <si>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</si>
  <si>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</si>
  <si>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</si>
  <si>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</si>
  <si>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</si>
  <si>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</si>
  <si>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</si>
  <si>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</si>
  <si>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</si>
  <si>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</si>
  <si>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</si>
  <si>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</si>
  <si>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</si>
  <si>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</si>
  <si>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</si>
  <si>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</si>
  <si>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</si>
  <si>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</si>
  <si>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</si>
  <si>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</si>
  <si>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</si>
  <si>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</si>
  <si>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</si>
  <si>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</si>
  <si>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</si>
  <si>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</si>
  <si>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</si>
  <si>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</si>
  <si>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</si>
  <si>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</si>
  <si>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</si>
  <si>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</si>
  <si>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</si>
  <si>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</si>
  <si>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</si>
  <si>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</si>
  <si>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</si>
  <si>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</si>
  <si>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</si>
  <si>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</si>
  <si>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</si>
  <si>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</si>
  <si>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</si>
  <si>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</si>
  <si>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</si>
  <si>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</si>
  <si>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</si>
  <si>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</si>
  <si>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</si>
  <si>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</si>
  <si>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</si>
  <si>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</si>
  <si>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</si>
  <si>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</si>
  <si>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</si>
  <si>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</si>
  <si>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</si>
  <si>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</si>
  <si>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</si>
  <si>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</si>
  <si>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</si>
  <si>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</si>
  <si>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</si>
  <si>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</si>
  <si>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</si>
  <si>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</si>
  <si>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</si>
  <si>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</si>
  <si>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</si>
  <si>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</si>
  <si>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</si>
  <si>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</si>
  <si>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</si>
  <si>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</si>
  <si>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</si>
  <si>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</si>
  <si>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</si>
  <si>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</si>
  <si>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</si>
  <si>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</si>
  <si>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</si>
  <si>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</si>
  <si>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</si>
  <si>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</si>
  <si>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</si>
  <si>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</si>
  <si>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</si>
  <si>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</si>
  <si>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</si>
  <si>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</si>
  <si>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</si>
  <si>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</si>
  <si>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</si>
  <si>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</si>
  <si>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</si>
  <si>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</si>
  <si>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</si>
  <si>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</si>
  <si>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</si>
  <si>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</si>
  <si>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</si>
  <si>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</si>
  <si>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</si>
  <si>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</si>
  <si>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</si>
  <si>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</si>
  <si>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</si>
  <si>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</si>
  <si>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</si>
  <si>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</si>
  <si>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</si>
  <si>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</si>
  <si>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</si>
  <si>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</si>
  <si>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</si>
  <si>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</si>
  <si>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</si>
  <si>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</si>
  <si>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</si>
  <si>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</si>
  <si>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</si>
  <si>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</si>
  <si>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</si>
  <si>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</si>
  <si>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</si>
  <si>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</si>
  <si>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</si>
  <si>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</si>
  <si>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</si>
  <si>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</si>
  <si>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</si>
  <si>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</si>
  <si>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</si>
  <si>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</si>
  <si>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</si>
  <si>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</si>
  <si>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</si>
  <si>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</si>
  <si>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</si>
  <si>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</si>
  <si>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</si>
  <si>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</si>
  <si>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</si>
  <si>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</si>
  <si>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</si>
  <si>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</si>
  <si>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</si>
  <si>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</si>
  <si>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</si>
  <si>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</si>
  <si>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</si>
  <si>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</si>
  <si>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</si>
  <si>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</si>
  <si>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</si>
  <si>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</si>
  <si>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</si>
  <si>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</si>
  <si>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</si>
  <si>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</si>
  <si>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</si>
  <si>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</si>
  <si>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</si>
  <si>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</si>
  <si>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</si>
  <si>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</si>
  <si>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</si>
  <si>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</si>
  <si>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</si>
  <si>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</si>
  <si>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</si>
  <si>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</si>
  <si>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</si>
  <si>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</si>
  <si>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</si>
  <si>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</si>
  <si>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</si>
  <si>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</si>
  <si>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</si>
  <si>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</si>
  <si>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</si>
  <si>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</si>
  <si>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</si>
  <si>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</si>
  <si>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</si>
  <si>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</si>
  <si>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</si>
  <si>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</si>
  <si>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</si>
  <si>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</si>
  <si>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</si>
  <si>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</si>
  <si>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</si>
  <si>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</si>
  <si>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</si>
  <si>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</si>
  <si>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</si>
  <si>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</si>
  <si>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</si>
  <si>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</si>
  <si>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</si>
  <si>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</si>
  <si>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</si>
  <si>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</si>
  <si>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</si>
  <si>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</si>
  <si>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</si>
  <si>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</si>
  <si>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</si>
  <si>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</si>
  <si>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</si>
  <si>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</si>
  <si>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</si>
  <si>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</si>
  <si>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</si>
  <si>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</si>
  <si>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</si>
  <si>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</si>
  <si>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</si>
  <si>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</si>
  <si>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</si>
  <si>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</si>
  <si>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</si>
  <si>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</si>
  <si>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</si>
  <si>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</si>
  <si>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</si>
  <si>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</si>
  <si>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</si>
  <si>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</si>
  <si>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</si>
  <si>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</si>
  <si>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</si>
  <si>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</si>
  <si>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</si>
  <si>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</si>
  <si>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</si>
  <si>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</si>
  <si>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</si>
  <si>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</si>
  <si>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</si>
  <si>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</si>
  <si>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</si>
  <si>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</si>
  <si>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</si>
  <si>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</si>
  <si>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</si>
  <si>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</si>
  <si>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</si>
  <si>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</si>
  <si>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</si>
  <si>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</si>
  <si>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</si>
  <si>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</si>
  <si>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</si>
  <si>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</si>
  <si>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</si>
  <si>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</si>
  <si>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</si>
  <si>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</si>
  <si>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</si>
  <si>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</si>
  <si>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</si>
  <si>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</si>
  <si>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</si>
  <si>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</si>
  <si>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</si>
  <si>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</si>
  <si>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</si>
  <si>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</si>
  <si>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</si>
  <si>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</si>
  <si>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</si>
  <si>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</si>
  <si>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</si>
  <si>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</si>
  <si>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</si>
  <si>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</si>
  <si>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</si>
  <si>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</si>
  <si>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</si>
  <si>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</si>
  <si>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</si>
  <si>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</si>
  <si>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</si>
  <si>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</si>
  <si>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</si>
  <si>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</si>
  <si>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</si>
  <si>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</si>
  <si>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</si>
  <si>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</si>
  <si>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</si>
  <si>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</si>
  <si>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</si>
  <si>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</si>
  <si>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</si>
  <si>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</si>
  <si>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</si>
  <si>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</si>
  <si>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</si>
  <si>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</si>
  <si>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</si>
  <si>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</si>
  <si>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</si>
  <si>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</si>
  <si>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</si>
  <si>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</si>
  <si>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</si>
  <si>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</si>
  <si>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</si>
  <si>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</si>
  <si>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</si>
  <si>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</si>
  <si>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</si>
  <si>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</si>
  <si>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</si>
  <si>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</si>
  <si>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</si>
  <si>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</si>
  <si>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</si>
  <si>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</si>
  <si>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</si>
  <si>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</si>
  <si>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</si>
  <si>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</si>
  <si>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</si>
  <si>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</si>
  <si>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</si>
  <si>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</si>
  <si>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</si>
  <si>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</si>
  <si>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</si>
  <si>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</si>
  <si>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</si>
  <si>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</si>
  <si>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</si>
  <si>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</si>
  <si>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</si>
  <si>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</si>
  <si>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</si>
  <si>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</si>
  <si>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</si>
  <si>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</si>
  <si>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</si>
  <si>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</si>
  <si>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</si>
  <si>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</si>
  <si>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</si>
  <si>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</si>
  <si>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</si>
  <si>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</si>
  <si>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</si>
  <si>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</si>
  <si>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</si>
  <si>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</si>
  <si>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</si>
  <si>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</si>
  <si>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</si>
  <si>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</si>
  <si>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</si>
  <si>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</si>
  <si>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</si>
  <si>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</si>
  <si>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</si>
  <si>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</si>
  <si>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</si>
  <si>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</si>
  <si>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</si>
  <si>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</si>
  <si>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</si>
  <si>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</si>
  <si>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</si>
  <si>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</si>
  <si>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</si>
  <si>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</si>
  <si>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</si>
  <si>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</si>
  <si>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</si>
  <si>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</si>
  <si>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</si>
  <si>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</si>
  <si>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</si>
  <si>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</si>
  <si>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</si>
  <si>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</si>
  <si>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</si>
  <si>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</si>
  <si>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</si>
  <si>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</si>
  <si>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</si>
  <si>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</si>
  <si>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</si>
  <si>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</si>
  <si>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</si>
  <si>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</si>
  <si>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</si>
  <si>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</si>
  <si>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</si>
  <si>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</si>
  <si>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</si>
  <si>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</si>
  <si>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</si>
  <si>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</si>
  <si>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</si>
  <si>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</si>
  <si>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</si>
  <si>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</si>
  <si>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</si>
  <si>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</si>
  <si>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</si>
  <si>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</si>
  <si>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</si>
  <si>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</si>
  <si>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</si>
  <si>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</si>
  <si>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</si>
  <si>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</si>
  <si>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</si>
  <si>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</si>
  <si>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</si>
  <si>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</si>
  <si>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</si>
  <si>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</si>
  <si>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</si>
  <si>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</si>
  <si>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</si>
  <si>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</si>
  <si>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</si>
  <si>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</si>
  <si>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</si>
  <si>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</si>
  <si>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</si>
  <si>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</si>
  <si>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</si>
  <si>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</si>
  <si>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</si>
  <si>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</si>
  <si>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</si>
  <si>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</si>
  <si>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</si>
  <si>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</si>
  <si>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</si>
  <si>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</si>
  <si>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</si>
  <si>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</si>
  <si>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</si>
  <si>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</si>
  <si>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</si>
  <si>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</si>
  <si>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</si>
  <si>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</si>
  <si>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</si>
  <si>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</si>
  <si>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</si>
  <si>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</si>
  <si>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</si>
  <si>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</si>
  <si>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</si>
  <si>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</si>
  <si>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</si>
  <si>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</si>
  <si>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</si>
  <si>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</si>
  <si>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</si>
  <si>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</si>
  <si>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</si>
  <si>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</si>
  <si>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</si>
  <si>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</si>
  <si>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</si>
  <si>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</si>
  <si>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</si>
  <si>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</si>
  <si>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</si>
  <si>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</si>
  <si>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</si>
  <si>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</si>
  <si>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</si>
  <si>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</si>
  <si>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</si>
  <si>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</si>
  <si>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</si>
  <si>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</si>
  <si>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</si>
  <si>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</si>
  <si>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</si>
  <si>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</si>
  <si>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</si>
  <si>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</si>
  <si>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</si>
  <si>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</si>
  <si>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</si>
  <si>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</si>
  <si>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</si>
  <si>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</si>
  <si>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</si>
  <si>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</si>
  <si>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</si>
  <si>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</si>
  <si>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</si>
  <si>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</si>
  <si>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</si>
  <si>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</si>
  <si>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</si>
  <si>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</si>
  <si>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</si>
  <si>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</si>
  <si>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</si>
  <si>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</si>
  <si>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</si>
  <si>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</si>
  <si>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</si>
  <si>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</si>
  <si>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</si>
  <si>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</si>
  <si>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</si>
  <si>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</si>
  <si>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</si>
  <si>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</si>
  <si>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</si>
  <si>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</si>
  <si>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</si>
  <si>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</si>
  <si>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</si>
  <si>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</si>
  <si>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</si>
  <si>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</si>
  <si>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</si>
  <si>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</si>
  <si>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</si>
  <si>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</si>
  <si>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</si>
  <si>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</si>
  <si>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</si>
  <si>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</si>
  <si>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</si>
  <si>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</si>
  <si>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</si>
  <si>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</si>
  <si>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</si>
  <si>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</si>
  <si>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</si>
  <si>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</si>
  <si>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</si>
  <si>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</si>
  <si>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</si>
  <si>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</si>
  <si>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</si>
  <si>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</si>
  <si>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</si>
  <si>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</si>
  <si>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</si>
  <si>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</si>
  <si>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</si>
  <si>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</si>
  <si>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</si>
  <si>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</si>
  <si>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</si>
  <si>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</si>
  <si>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</si>
  <si>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</si>
  <si>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</si>
  <si>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</si>
  <si>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</si>
  <si>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</si>
  <si>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</si>
  <si>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</si>
  <si>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</si>
  <si>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</si>
  <si>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</si>
  <si>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</si>
  <si>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</si>
  <si>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</si>
  <si>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</si>
  <si>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</si>
  <si>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</si>
  <si>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</si>
  <si>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</si>
  <si>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</si>
  <si>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</si>
  <si>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</si>
  <si>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</si>
  <si>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</si>
  <si>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</si>
  <si>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</si>
  <si>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</si>
  <si>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</si>
  <si>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</si>
  <si>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</si>
  <si>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</si>
  <si>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</si>
  <si>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</si>
  <si>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</si>
  <si>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</si>
  <si>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</si>
  <si>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</si>
  <si>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</si>
  <si>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</si>
  <si>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</si>
  <si>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</si>
  <si>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</si>
  <si>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</si>
  <si>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</si>
  <si>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</si>
  <si>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</si>
  <si>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</si>
  <si>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</si>
  <si>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</si>
  <si>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</si>
  <si>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</si>
  <si>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</si>
  <si>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</si>
  <si>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</si>
  <si>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</si>
  <si>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</si>
  <si>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</si>
  <si>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</si>
  <si>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</si>
  <si>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</si>
  <si>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</si>
  <si>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</si>
  <si>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</si>
  <si>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</si>
  <si>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</si>
  <si>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</si>
  <si>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</si>
  <si>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</si>
  <si>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</si>
  <si>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</si>
  <si>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</si>
  <si>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</si>
  <si>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</si>
  <si>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</si>
  <si>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</si>
  <si>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</si>
  <si>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</si>
  <si>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</si>
  <si>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</si>
  <si>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</si>
  <si>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</si>
  <si>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</si>
  <si>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</si>
  <si>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</si>
  <si>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</si>
  <si>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</si>
  <si>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</si>
  <si>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</si>
  <si>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</si>
  <si>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</si>
  <si>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</si>
  <si>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</si>
  <si>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</si>
  <si>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</si>
  <si>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</si>
  <si>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</si>
  <si>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</si>
  <si>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</si>
  <si>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</si>
  <si>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</si>
  <si>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</si>
  <si>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</si>
  <si>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</si>
  <si>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</si>
  <si>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</si>
  <si>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</si>
  <si>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</si>
  <si>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</si>
  <si>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</si>
  <si>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</si>
  <si>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</si>
  <si>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</si>
  <si>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</si>
  <si>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</si>
  <si>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</si>
  <si>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</si>
  <si>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</si>
  <si>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</si>
  <si>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</si>
  <si>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</si>
  <si>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</si>
  <si>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</si>
  <si>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</si>
  <si>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</si>
  <si>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</si>
  <si>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</si>
  <si>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</si>
  <si>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</si>
  <si>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</si>
  <si>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</si>
  <si>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</si>
  <si>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</si>
  <si>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</si>
  <si>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</si>
  <si>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</si>
  <si>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</si>
  <si>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</si>
  <si>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</si>
  <si>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</si>
  <si>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</si>
  <si>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</si>
  <si>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</si>
  <si>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</si>
  <si>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</si>
  <si>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</si>
  <si>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</si>
  <si>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</si>
  <si>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</si>
  <si>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</si>
  <si>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</si>
  <si>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</si>
  <si>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</si>
  <si>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</si>
  <si>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</si>
  <si>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</si>
  <si>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</si>
  <si>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</si>
  <si>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</si>
  <si>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</si>
  <si>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</si>
  <si>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</si>
  <si>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</si>
  <si>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</si>
  <si>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</si>
  <si>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</si>
  <si>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</si>
  <si>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</si>
  <si>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</si>
  <si>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</si>
  <si>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</si>
  <si>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</si>
  <si>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</si>
  <si>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</si>
  <si>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</si>
  <si>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</si>
  <si>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</si>
  <si>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</si>
  <si>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</si>
  <si>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</si>
  <si>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</si>
  <si>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</si>
  <si>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</si>
  <si>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</si>
  <si>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</si>
  <si>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</si>
  <si>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</si>
  <si>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</si>
  <si>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</si>
  <si>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</si>
  <si>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</si>
  <si>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</si>
  <si>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</si>
  <si>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</si>
  <si>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</si>
  <si>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</si>
  <si>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</si>
  <si>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</si>
  <si>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</si>
  <si>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</si>
  <si>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</si>
  <si>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</si>
  <si>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</si>
  <si>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</si>
  <si>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</si>
  <si>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</si>
  <si>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</si>
  <si>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</si>
  <si>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</si>
  <si>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</si>
  <si>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</si>
  <si>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</si>
  <si>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</si>
  <si>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</si>
  <si>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</si>
  <si>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</si>
  <si>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</si>
  <si>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</si>
  <si>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</si>
  <si>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</si>
  <si>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</si>
  <si>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</si>
  <si>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</si>
  <si>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</si>
  <si>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</si>
  <si>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</si>
  <si>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</si>
  <si>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</si>
  <si>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</si>
  <si>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</si>
  <si>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</si>
  <si>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</si>
  <si>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</si>
  <si>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</si>
  <si>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</si>
  <si>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</si>
  <si>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</si>
  <si>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</si>
  <si>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</si>
  <si>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</si>
  <si>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</si>
  <si>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</si>
  <si>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</si>
  <si>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</si>
  <si>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</si>
  <si>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</si>
  <si>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</si>
  <si>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</si>
  <si>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</si>
  <si>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</si>
  <si>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</si>
  <si>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</si>
  <si>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</si>
  <si>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</si>
  <si>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</si>
  <si>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</si>
  <si>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</si>
  <si>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</si>
  <si>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</si>
  <si>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</si>
  <si>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</si>
  <si>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</si>
  <si>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</si>
  <si>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</si>
  <si>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</si>
  <si>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</si>
  <si>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</si>
  <si>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</si>
  <si>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</si>
  <si>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</si>
  <si>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</si>
  <si>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</si>
  <si>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</si>
  <si>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</si>
  <si>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</si>
  <si>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</si>
  <si>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</si>
  <si>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</si>
  <si>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</si>
  <si>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</si>
  <si>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</si>
  <si>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</si>
  <si>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</si>
  <si>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</si>
  <si>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</si>
  <si>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</si>
  <si>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</si>
  <si>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</si>
  <si>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</si>
  <si>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</si>
  <si>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</si>
  <si>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</si>
  <si>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</si>
  <si>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</si>
  <si>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</si>
  <si>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</si>
  <si>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</si>
  <si>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</si>
  <si>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</si>
  <si>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</si>
  <si>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</si>
  <si>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</si>
  <si>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</si>
  <si>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</si>
  <si>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</si>
  <si>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</si>
  <si>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</si>
  <si>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</si>
  <si>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</si>
  <si>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</si>
  <si>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</si>
  <si>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</si>
  <si>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</si>
  <si>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</si>
  <si>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</si>
  <si>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</si>
  <si>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</si>
  <si>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</si>
  <si>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</si>
  <si>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</si>
  <si>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</si>
  <si>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</si>
  <si>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</si>
  <si>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</si>
  <si>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</si>
  <si>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</si>
  <si>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</si>
  <si>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</si>
  <si>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</si>
  <si>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</si>
  <si>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</si>
  <si>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</si>
  <si>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</si>
  <si>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</si>
  <si>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</si>
  <si>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</si>
  <si>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</si>
  <si>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</si>
  <si>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</si>
  <si>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</si>
  <si>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</si>
  <si>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</si>
  <si>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</si>
  <si>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</si>
  <si>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</si>
  <si>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</si>
  <si>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</si>
  <si>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</si>
  <si>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</si>
  <si>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</si>
  <si>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</si>
  <si>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</si>
  <si>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</si>
  <si>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</si>
  <si>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</si>
  <si>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</si>
  <si>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</si>
  <si>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</si>
  <si>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</si>
  <si>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</si>
  <si>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</si>
  <si>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</si>
  <si>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</si>
  <si>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</si>
  <si>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</si>
  <si>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</si>
  <si>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</si>
  <si>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</si>
  <si>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</si>
  <si>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</si>
  <si>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</si>
  <si>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</si>
  <si>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</si>
  <si>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</si>
  <si>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</si>
  <si>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</si>
  <si>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</si>
  <si>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</si>
  <si>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</si>
  <si>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</si>
  <si>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</si>
  <si>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</si>
  <si>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</si>
  <si>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</si>
  <si>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</si>
  <si>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</si>
  <si>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</si>
  <si>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</si>
  <si>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</si>
  <si>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</si>
  <si>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</si>
  <si>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</si>
  <si>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</si>
  <si>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</si>
  <si>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</si>
  <si>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</si>
  <si>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</si>
  <si>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</si>
  <si>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</si>
  <si>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</si>
  <si>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</si>
  <si>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</si>
  <si>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</si>
  <si>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</si>
  <si>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</si>
  <si>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</si>
  <si>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</si>
  <si>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</si>
  <si>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</si>
  <si>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</si>
  <si>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</si>
  <si>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</si>
  <si>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</si>
  <si>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</si>
  <si>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</si>
  <si>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</si>
  <si>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</si>
  <si>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</si>
  <si>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</si>
  <si>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</si>
  <si>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</si>
  <si>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</si>
  <si>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</si>
  <si>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</si>
  <si>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</si>
  <si>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</si>
  <si>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</si>
  <si>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</si>
  <si>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</si>
  <si>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</si>
  <si>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</si>
  <si>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</si>
  <si>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</si>
  <si>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</si>
  <si>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</si>
  <si>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</si>
  <si>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</si>
  <si>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</si>
  <si>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</si>
  <si>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</si>
  <si>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</si>
  <si>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</si>
  <si>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</si>
  <si>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</si>
  <si>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</si>
  <si>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</si>
  <si>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</si>
  <si>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</si>
  <si>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</si>
  <si>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</si>
  <si>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</si>
  <si>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</si>
  <si>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</si>
  <si>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</si>
  <si>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</si>
  <si>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</si>
  <si>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</si>
  <si>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</si>
  <si>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</si>
  <si>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</si>
  <si>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</si>
  <si>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</si>
  <si>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</si>
  <si>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</si>
  <si>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</si>
  <si>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</si>
  <si>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</si>
  <si>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</si>
  <si>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</si>
  <si>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</si>
  <si>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</si>
  <si>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</si>
  <si>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</si>
  <si>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</si>
  <si>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</si>
  <si>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</si>
  <si>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</si>
  <si>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</si>
  <si>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</si>
  <si>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</si>
  <si>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</si>
  <si>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</si>
  <si>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</si>
  <si>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</si>
  <si>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</si>
  <si>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</si>
  <si>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</si>
  <si>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</si>
  <si>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</si>
  <si>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</si>
  <si>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</si>
  <si>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</si>
  <si>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</si>
  <si>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</si>
  <si>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</si>
  <si>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</si>
  <si>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</si>
  <si>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</si>
  <si>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</si>
  <si>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</si>
  <si>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</si>
  <si>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</si>
  <si>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</si>
  <si>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</si>
  <si>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</si>
  <si>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</si>
  <si>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</si>
  <si>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</si>
  <si>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</si>
  <si>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</si>
  <si>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</si>
  <si>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</si>
  <si>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</si>
  <si>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</si>
  <si>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</si>
  <si>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</si>
  <si>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</si>
  <si>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</si>
  <si>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</si>
  <si>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</si>
  <si>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</si>
  <si>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</si>
  <si>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</si>
  <si>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</si>
  <si>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</si>
  <si>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</si>
  <si>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</si>
  <si>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</si>
  <si>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</si>
  <si>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</si>
  <si>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</si>
  <si>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</si>
  <si>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</si>
  <si>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</si>
  <si>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</si>
  <si>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</si>
  <si>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</si>
  <si>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</si>
  <si>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</si>
  <si>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</si>
  <si>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</si>
  <si>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</si>
  <si>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</si>
  <si>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</si>
  <si>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</si>
  <si>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</si>
  <si>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</si>
  <si>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</si>
  <si>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</si>
  <si>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</si>
  <si>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</si>
  <si>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</si>
  <si>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</si>
  <si>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</si>
  <si>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</si>
  <si>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</si>
  <si>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</si>
  <si>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</si>
  <si>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</si>
  <si>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</si>
  <si>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</si>
  <si>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</si>
  <si>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</si>
  <si>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</si>
  <si>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</si>
  <si>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</si>
  <si>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</si>
  <si>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</si>
  <si>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</si>
  <si>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</si>
  <si>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</si>
  <si>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</si>
  <si>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</si>
  <si>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</si>
  <si>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</si>
  <si>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</si>
  <si>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</si>
  <si>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</si>
  <si>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</si>
  <si>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</si>
  <si>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</si>
  <si>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</si>
  <si>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</si>
  <si>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</si>
  <si>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</si>
  <si>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</si>
  <si>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</si>
  <si>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</si>
  <si>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</si>
  <si>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</si>
  <si>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</si>
  <si>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</si>
  <si>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</si>
  <si>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</si>
  <si>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</si>
  <si>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</si>
  <si>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</si>
  <si>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</si>
  <si>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</si>
  <si>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</si>
  <si>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</si>
  <si>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</si>
  <si>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</si>
  <si>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</si>
  <si>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</si>
  <si>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</si>
  <si>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</si>
  <si>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</si>
  <si>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</si>
  <si>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</si>
  <si>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</si>
  <si>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</si>
  <si>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</si>
  <si>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</si>
  <si>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</si>
  <si>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</si>
  <si>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</si>
  <si>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</si>
  <si>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</si>
  <si>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</si>
  <si>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</si>
  <si>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</si>
  <si>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</si>
  <si>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</si>
  <si>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</si>
  <si>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</si>
  <si>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</si>
  <si>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</si>
  <si>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</si>
  <si>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</si>
  <si>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</si>
  <si>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</si>
  <si>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</si>
  <si>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</si>
  <si>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</si>
  <si>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</si>
  <si>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</si>
  <si>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</si>
  <si>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</si>
  <si>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</si>
  <si>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</si>
  <si>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</si>
  <si>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</si>
  <si>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</si>
  <si>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</si>
  <si>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</si>
  <si>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</si>
  <si>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</si>
  <si>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</si>
  <si>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</si>
  <si>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</si>
  <si>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</si>
  <si>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</si>
  <si>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</si>
  <si>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</si>
  <si>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</si>
  <si>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</si>
  <si>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</si>
  <si>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</si>
  <si>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</si>
  <si>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</si>
  <si>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</si>
  <si>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</si>
  <si>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</si>
  <si>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</si>
  <si>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</si>
  <si>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</si>
  <si>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</si>
  <si>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</si>
  <si>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</si>
  <si>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</si>
  <si>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</si>
  <si>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</si>
  <si>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</si>
  <si>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</si>
  <si>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</si>
  <si>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</si>
  <si>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</si>
  <si>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</si>
  <si>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</si>
  <si>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</si>
  <si>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</si>
  <si>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</si>
  <si>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</si>
  <si>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</si>
  <si>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</si>
  <si>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</si>
  <si>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</si>
  <si>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</si>
  <si>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</si>
  <si>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</si>
  <si>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</si>
  <si>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</si>
  <si>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</si>
  <si>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</si>
  <si>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</si>
  <si>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</si>
  <si>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</si>
  <si>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</si>
  <si>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</si>
  <si>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</si>
  <si>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</si>
  <si>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</si>
  <si>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</si>
  <si>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</si>
  <si>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</si>
  <si>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</si>
  <si>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</si>
  <si>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</si>
  <si>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</si>
  <si>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</si>
  <si>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</si>
  <si>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</si>
  <si>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</si>
  <si>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</si>
  <si>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</si>
  <si>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</si>
  <si>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</si>
  <si>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</si>
  <si>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</si>
  <si>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</si>
  <si>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</si>
  <si>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</si>
  <si>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</si>
  <si>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</si>
  <si>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</si>
  <si>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</si>
  <si>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</si>
  <si>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</si>
  <si>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</si>
  <si>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</si>
  <si>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</si>
  <si>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</si>
  <si>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</si>
  <si>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</si>
  <si>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</si>
  <si>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</si>
  <si>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</si>
  <si>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</si>
  <si>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</si>
  <si>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</si>
  <si>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</si>
  <si>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</si>
  <si>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</si>
  <si>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</si>
  <si>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</si>
  <si>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</si>
  <si>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</si>
  <si>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</si>
  <si>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</si>
  <si>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</si>
  <si>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</si>
  <si>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</si>
  <si>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</si>
  <si>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</si>
  <si>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</si>
  <si>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</si>
  <si>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</si>
  <si>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</si>
  <si>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</si>
  <si>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</si>
  <si>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</si>
  <si>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</si>
  <si>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</si>
  <si>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</si>
  <si>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</si>
  <si>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</si>
  <si>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</si>
  <si>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</si>
  <si>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</si>
  <si>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</si>
  <si>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</si>
  <si>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</si>
  <si>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</si>
  <si>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</si>
  <si>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</si>
  <si>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</si>
  <si>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</si>
  <si>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</si>
  <si>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</si>
  <si>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</si>
  <si>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</si>
  <si>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</si>
  <si>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</si>
  <si>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</si>
  <si>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</si>
  <si>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</si>
  <si>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</si>
  <si>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</si>
  <si>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</si>
  <si>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</si>
  <si>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</si>
  <si>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</si>
  <si>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</si>
  <si>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</si>
  <si>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</si>
  <si>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</si>
  <si>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</si>
  <si>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</si>
  <si>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</si>
  <si>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</si>
  <si>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</si>
  <si>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</si>
  <si>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</si>
  <si>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</si>
  <si>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</si>
  <si>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</si>
  <si>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</si>
  <si>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</si>
  <si>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</si>
  <si>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</si>
  <si>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</si>
  <si>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</si>
  <si>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</si>
  <si>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</si>
  <si>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</si>
  <si>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</si>
  <si>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</si>
  <si>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</si>
  <si>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</si>
  <si>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</si>
  <si>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</si>
  <si>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</si>
  <si>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</si>
  <si>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</si>
  <si>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</si>
  <si>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</si>
  <si>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</si>
  <si>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</si>
  <si>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</si>
  <si>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</si>
  <si>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</si>
  <si>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</si>
  <si>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</si>
  <si>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</si>
  <si>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</si>
  <si>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</si>
  <si>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</si>
  <si>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</si>
  <si>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</si>
  <si>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</si>
  <si>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</si>
  <si>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</si>
  <si>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</si>
  <si>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</si>
  <si>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</si>
  <si>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</si>
  <si>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</si>
  <si>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</si>
  <si>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</si>
  <si>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</si>
  <si>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</si>
  <si>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</si>
  <si>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</si>
  <si>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</si>
  <si>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</si>
  <si>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</si>
  <si>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</si>
  <si>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</si>
  <si>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</si>
  <si>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</si>
  <si>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</si>
  <si>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</si>
  <si>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</si>
  <si>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</si>
  <si>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</si>
  <si>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</si>
  <si>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</si>
  <si>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</si>
  <si>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</si>
  <si>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</si>
  <si>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</si>
  <si>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</si>
  <si>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</si>
  <si>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</si>
  <si>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</si>
  <si>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</si>
  <si>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</si>
  <si>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</si>
  <si>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</si>
  <si>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</si>
  <si>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</si>
  <si>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</si>
  <si>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</si>
  <si>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</si>
  <si>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</si>
  <si>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</si>
  <si>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</si>
  <si>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</si>
  <si>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</si>
  <si>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</si>
  <si>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</si>
  <si>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</si>
  <si>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</si>
  <si>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</si>
  <si>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</si>
  <si>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</si>
  <si>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</si>
  <si>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</si>
  <si>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</si>
  <si>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</si>
  <si>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</si>
  <si>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</si>
  <si>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</si>
  <si>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</si>
  <si>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</si>
  <si>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</si>
  <si>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</si>
  <si>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</si>
  <si>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</si>
  <si>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</si>
  <si>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</si>
  <si>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</si>
  <si>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</si>
  <si>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</si>
  <si>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</si>
  <si>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</si>
  <si>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</si>
  <si>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</si>
  <si>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</si>
  <si>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</si>
  <si>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</si>
  <si>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</si>
  <si>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</si>
  <si>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</si>
  <si>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</si>
  <si>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</si>
  <si>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</si>
  <si>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</si>
  <si>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</si>
  <si>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</si>
  <si>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</si>
  <si>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</si>
  <si>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</si>
  <si>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</si>
  <si>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</si>
  <si>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</si>
  <si>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</si>
  <si>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</si>
  <si>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</si>
  <si>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</si>
  <si>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</si>
  <si>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</si>
  <si>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</si>
  <si>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</si>
  <si>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</si>
  <si>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</si>
  <si>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</si>
  <si>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</si>
  <si>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</si>
  <si>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</si>
  <si>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</si>
  <si>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</si>
  <si>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</si>
  <si>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</si>
  <si>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</si>
  <si>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</si>
  <si>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</si>
  <si>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</si>
  <si>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</si>
  <si>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</si>
  <si>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</si>
  <si>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</si>
  <si>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</si>
  <si>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</si>
  <si>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</si>
  <si>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</si>
  <si>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</si>
  <si>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</si>
  <si>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</si>
  <si>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</si>
  <si>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</si>
  <si>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</si>
  <si>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</si>
  <si>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</si>
  <si>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</si>
  <si>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</si>
  <si>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</si>
  <si>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</si>
  <si>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</si>
  <si>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</si>
  <si>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</si>
  <si>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</si>
  <si>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</si>
  <si>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</si>
  <si>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</si>
  <si>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</si>
  <si>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</si>
  <si>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</si>
  <si>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</si>
  <si>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</si>
  <si>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</si>
  <si>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</si>
  <si>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</si>
  <si>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</si>
  <si>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</si>
  <si>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</si>
  <si>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</si>
  <si>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</si>
  <si>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</si>
  <si>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</si>
  <si>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</si>
  <si>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</si>
  <si>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</si>
  <si>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</si>
  <si>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</si>
  <si>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</si>
  <si>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</si>
  <si>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</si>
  <si>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</si>
  <si>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</si>
  <si>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</si>
  <si>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</si>
  <si>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</si>
  <si>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</si>
  <si>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</si>
  <si>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</si>
  <si>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</si>
  <si>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</si>
  <si>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</si>
  <si>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</si>
  <si>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</si>
  <si>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</si>
  <si>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</si>
  <si>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</si>
  <si>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</si>
  <si>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</si>
  <si>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</si>
  <si>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</si>
  <si>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</si>
  <si>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</si>
  <si>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</si>
  <si>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</si>
  <si>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</si>
  <si>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</si>
  <si>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</si>
  <si>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</si>
  <si>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</si>
  <si>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</si>
  <si>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</si>
  <si>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</si>
  <si>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</si>
  <si>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</si>
  <si>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</si>
  <si>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</si>
  <si>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</si>
  <si>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</si>
  <si>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</si>
  <si>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</si>
  <si>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</si>
  <si>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</si>
  <si>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</si>
  <si>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</si>
  <si>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</si>
  <si>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</si>
  <si>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</si>
  <si>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</si>
  <si>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</si>
  <si>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</si>
  <si>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</si>
  <si>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</si>
  <si>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</si>
  <si>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</si>
  <si>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</si>
  <si>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</si>
  <si>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</si>
  <si>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</si>
  <si>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</si>
  <si>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</si>
  <si>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</si>
  <si>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</si>
  <si>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</si>
  <si>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</si>
  <si>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</si>
  <si>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</si>
  <si>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</si>
  <si>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</si>
  <si>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</si>
  <si>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</si>
  <si>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</si>
  <si>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</si>
  <si>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</si>
  <si>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</si>
  <si>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</si>
  <si>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</si>
  <si>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</si>
  <si>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</si>
  <si>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</si>
  <si>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</si>
  <si>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</si>
  <si>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</si>
  <si>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</si>
  <si>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</si>
  <si>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</si>
  <si>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</si>
  <si>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</si>
  <si>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</si>
  <si>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</si>
  <si>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</si>
  <si>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</si>
  <si>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</si>
  <si>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</si>
  <si>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</si>
  <si>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</si>
  <si>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</si>
  <si>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</si>
  <si>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</si>
  <si>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</si>
  <si>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</si>
  <si>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</si>
  <si>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</si>
  <si>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</si>
  <si>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</si>
  <si>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</si>
  <si>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</si>
  <si>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</si>
  <si>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</si>
  <si>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</si>
  <si>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</si>
  <si>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</si>
  <si>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</si>
  <si>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</si>
  <si>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</si>
  <si>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</si>
  <si>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</si>
  <si>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</si>
  <si>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</si>
  <si>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</si>
  <si>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</si>
  <si>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</si>
  <si>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</si>
  <si>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</si>
  <si>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</si>
  <si>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</si>
  <si>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</si>
  <si>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</si>
  <si>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</si>
  <si>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</si>
  <si>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</si>
  <si>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</si>
  <si>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</si>
  <si>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</si>
  <si>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</si>
  <si>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</si>
  <si>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</si>
  <si>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</si>
  <si>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</si>
  <si>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</si>
  <si>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</si>
  <si>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</si>
  <si>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</si>
  <si>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</si>
  <si>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</si>
  <si>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</si>
  <si>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</si>
  <si>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</si>
  <si>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</si>
  <si>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</si>
  <si>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</si>
  <si>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</si>
  <si>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</si>
  <si>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</si>
  <si>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</si>
  <si>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</si>
  <si>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</si>
  <si>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</si>
  <si>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</si>
  <si>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</si>
  <si>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</si>
  <si>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</si>
  <si>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</si>
  <si>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</si>
  <si>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</si>
  <si>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</si>
  <si>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</si>
  <si>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</si>
  <si>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</si>
  <si>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</si>
  <si>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</si>
  <si>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</si>
  <si>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</si>
  <si>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</si>
  <si>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</si>
  <si>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</si>
  <si>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</si>
  <si>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</si>
  <si>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</si>
  <si>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</si>
  <si>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</si>
  <si>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</si>
  <si>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</si>
  <si>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</si>
  <si>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</si>
  <si>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</si>
  <si>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</si>
  <si>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</si>
  <si>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</si>
  <si>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</si>
  <si>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</si>
  <si>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</si>
  <si>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</si>
  <si>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</si>
  <si>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</si>
  <si>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</si>
  <si>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</si>
  <si>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</si>
  <si>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</si>
  <si>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</si>
  <si>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</si>
  <si>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</si>
  <si>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</si>
  <si>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</si>
  <si>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</si>
  <si>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</si>
  <si>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</si>
  <si>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</si>
  <si>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</si>
  <si>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</si>
  <si>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</si>
  <si>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</si>
  <si>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</si>
  <si>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</si>
  <si>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</si>
  <si>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</si>
  <si>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</si>
  <si>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</si>
  <si>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</si>
  <si>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</si>
  <si>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</si>
  <si>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</si>
  <si>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</si>
  <si>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</si>
  <si>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</si>
  <si>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</si>
  <si>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</si>
  <si>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</si>
  <si>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</si>
  <si>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</si>
  <si>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</si>
  <si>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</si>
  <si>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</si>
  <si>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</si>
  <si>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</si>
  <si>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</si>
  <si>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</si>
  <si>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</si>
  <si>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</si>
  <si>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</si>
  <si>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</si>
  <si>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</si>
  <si>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</si>
  <si>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</si>
  <si>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</si>
  <si>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</si>
  <si>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</si>
  <si>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</si>
  <si>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</si>
  <si>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</si>
  <si>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</si>
  <si>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</si>
  <si>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</si>
  <si>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</si>
  <si>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</si>
  <si>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</si>
  <si>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</si>
  <si>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</si>
  <si>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</si>
  <si>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</si>
  <si>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</si>
  <si>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</si>
  <si>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</si>
  <si>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</si>
  <si>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</si>
  <si>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</si>
  <si>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</si>
  <si>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</si>
  <si>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</si>
  <si>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</si>
  <si>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</si>
  <si>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</si>
  <si>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</si>
  <si>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</si>
  <si>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</si>
  <si>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</si>
  <si>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</si>
  <si>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</si>
  <si>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</si>
  <si>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</si>
  <si>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</si>
  <si>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</si>
  <si>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</si>
  <si>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</si>
  <si>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</si>
  <si>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</si>
  <si>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</si>
  <si>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</si>
  <si>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</si>
  <si>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</si>
  <si>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</si>
  <si>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</si>
  <si>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</si>
  <si>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</si>
  <si>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</si>
  <si>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</si>
  <si>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</si>
  <si>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</si>
  <si>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</si>
  <si>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</si>
  <si>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</si>
  <si>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</si>
  <si>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</si>
  <si>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</si>
  <si>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</si>
  <si>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</si>
  <si>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</si>
  <si>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</si>
  <si>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</si>
  <si>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</si>
  <si>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</si>
  <si>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</si>
  <si>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</si>
  <si>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</si>
  <si>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</si>
  <si>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</si>
  <si>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</si>
  <si>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</si>
  <si>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</si>
  <si>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</si>
  <si>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</si>
  <si>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</si>
  <si>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</si>
  <si>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</si>
  <si>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</si>
  <si>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</si>
  <si>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</si>
  <si>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</si>
  <si>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</si>
  <si>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</si>
  <si>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</si>
  <si>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</si>
  <si>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</si>
  <si>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</si>
  <si>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</si>
  <si>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</si>
  <si>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</si>
  <si>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</si>
  <si>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</si>
  <si>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</si>
  <si>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</si>
  <si>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</si>
  <si>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</si>
  <si>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</si>
  <si>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</si>
  <si>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</si>
  <si>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</si>
  <si>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</si>
  <si>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</si>
  <si>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</si>
  <si>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</si>
  <si>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</si>
  <si>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</si>
  <si>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</si>
  <si>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</si>
  <si>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</si>
  <si>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</si>
  <si>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</si>
  <si>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</si>
  <si>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</si>
  <si>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</si>
  <si>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</si>
  <si>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</si>
  <si>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</si>
  <si>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</si>
  <si>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</si>
  <si>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</si>
  <si>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</si>
  <si>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</si>
  <si>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</si>
  <si>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</si>
  <si>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</si>
  <si>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</si>
  <si>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</si>
  <si>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</si>
  <si>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</si>
  <si>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</si>
  <si>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</si>
  <si>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</si>
  <si>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</si>
  <si>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</si>
  <si>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</si>
  <si>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</si>
  <si>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</si>
  <si>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</si>
  <si>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</si>
  <si>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</si>
  <si>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</si>
  <si>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</si>
  <si>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</si>
  <si>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</si>
  <si>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</si>
  <si>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</si>
  <si>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</si>
  <si>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</si>
  <si>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</si>
  <si>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</si>
  <si>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</si>
  <si>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</si>
  <si>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</si>
  <si>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</si>
  <si>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</si>
  <si>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</si>
  <si>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</si>
  <si>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</si>
  <si>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</si>
  <si>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</si>
  <si>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</si>
  <si>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</si>
  <si>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</si>
  <si>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</si>
  <si>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</si>
  <si>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</si>
  <si>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</si>
  <si>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</si>
  <si>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</si>
  <si>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</si>
  <si>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</si>
  <si>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</si>
  <si>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</si>
  <si>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</si>
  <si>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</si>
  <si>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</si>
  <si>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</si>
  <si>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</si>
  <si>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</si>
  <si>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</si>
  <si>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</si>
  <si>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</si>
  <si>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</si>
  <si>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</si>
  <si>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</si>
  <si>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</si>
  <si>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</si>
  <si>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</si>
  <si>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</si>
  <si>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</si>
  <si>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</si>
  <si>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</si>
  <si>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</si>
  <si>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</si>
  <si>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</si>
  <si>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</si>
  <si>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</si>
  <si>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</si>
  <si>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</si>
  <si>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</si>
  <si>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</si>
  <si>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</si>
  <si>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</si>
  <si>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</si>
  <si>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</si>
  <si>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</si>
  <si>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</si>
  <si>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</si>
  <si>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</si>
  <si>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</si>
  <si>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</si>
  <si>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</si>
  <si>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</si>
  <si>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</si>
  <si>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</si>
  <si>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</si>
  <si>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</si>
  <si>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</si>
  <si>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</si>
  <si>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</si>
  <si>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</si>
  <si>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</si>
  <si>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</si>
  <si>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</si>
  <si>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</si>
  <si>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</si>
  <si>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</si>
  <si>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</si>
  <si>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</si>
  <si>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</si>
  <si>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</si>
  <si>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</si>
  <si>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</si>
  <si>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</si>
  <si>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</si>
  <si>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</si>
  <si>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</si>
  <si>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</si>
  <si>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</si>
  <si>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</si>
  <si>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</si>
  <si>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</si>
  <si>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</si>
  <si>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</si>
  <si>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</si>
  <si>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</si>
  <si>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</si>
  <si>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</si>
  <si>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</si>
  <si>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</si>
  <si>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</si>
  <si>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</si>
  <si>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</si>
  <si>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</si>
  <si>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</si>
  <si>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</si>
  <si>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</si>
  <si>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</si>
  <si>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</si>
  <si>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</si>
  <si>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</si>
  <si>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</si>
  <si>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</si>
  <si>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</si>
  <si>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</si>
  <si>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</si>
  <si>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</si>
  <si>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</si>
  <si>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</si>
  <si>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</si>
  <si>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</si>
  <si>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</si>
  <si>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</si>
  <si>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</si>
  <si>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</si>
  <si>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</si>
  <si>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</si>
  <si>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</si>
  <si>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</si>
  <si>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</si>
  <si>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</si>
  <si>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</si>
  <si>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</si>
  <si>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</si>
  <si>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</si>
  <si>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</si>
  <si>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</si>
  <si>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</si>
  <si>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</si>
  <si>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</si>
  <si>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</si>
  <si>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</si>
  <si>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</si>
  <si>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</si>
  <si>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</si>
  <si>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</si>
  <si>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</si>
  <si>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</si>
  <si>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</si>
  <si>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</si>
  <si>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</si>
  <si>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</si>
  <si>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</si>
  <si>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</si>
  <si>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</si>
  <si>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</si>
  <si>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</si>
  <si>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</si>
  <si>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</si>
  <si>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</si>
  <si>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</si>
  <si>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</si>
  <si>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</si>
  <si>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</si>
  <si>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</si>
  <si>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</si>
  <si>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</si>
  <si>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</si>
  <si>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</si>
  <si>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</si>
  <si>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</si>
  <si>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</si>
  <si>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</si>
  <si>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</si>
  <si>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</si>
  <si>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</si>
  <si>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</si>
  <si>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</si>
  <si>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</si>
  <si>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</si>
  <si>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</si>
  <si>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</si>
  <si>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</si>
  <si>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</si>
  <si>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</si>
  <si>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</si>
  <si>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</si>
  <si>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</si>
  <si>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</si>
  <si>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</si>
  <si>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</si>
  <si>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</si>
  <si>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</si>
  <si>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</si>
  <si>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</si>
  <si>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</si>
  <si>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</si>
  <si>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</si>
  <si>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</si>
  <si>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</si>
  <si>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</si>
  <si>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</si>
  <si>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</si>
  <si>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</si>
  <si>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</si>
  <si>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</si>
  <si>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</si>
  <si>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</si>
  <si>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</si>
  <si>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</si>
  <si>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</si>
  <si>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</si>
  <si>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</si>
  <si>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</si>
  <si>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</si>
  <si>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</si>
  <si>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</si>
  <si>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</si>
  <si>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</si>
  <si>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</si>
  <si>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</si>
  <si>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</si>
  <si>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</si>
  <si>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</si>
  <si>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</si>
  <si>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</si>
  <si>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</si>
  <si>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</si>
  <si>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</si>
  <si>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</si>
  <si>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</si>
  <si>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</si>
  <si>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</si>
  <si>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</si>
  <si>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</si>
  <si>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</si>
  <si>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</si>
  <si>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</si>
  <si>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</si>
  <si>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</si>
  <si>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</si>
  <si>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</si>
  <si>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</si>
  <si>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</si>
  <si>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</si>
  <si>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</si>
  <si>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</si>
  <si>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</si>
  <si>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</si>
  <si>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</si>
  <si>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</si>
  <si>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</si>
  <si>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</si>
  <si>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</si>
  <si>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</si>
  <si>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</si>
  <si>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</si>
  <si>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</si>
  <si>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</si>
  <si>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</si>
  <si>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</si>
  <si>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</si>
  <si>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</si>
  <si>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</si>
  <si>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</si>
  <si>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</si>
  <si>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</si>
  <si>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</si>
  <si>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</si>
  <si>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</si>
  <si>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</si>
  <si>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</si>
  <si>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</si>
  <si>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</si>
  <si>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</si>
  <si>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</si>
  <si>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</si>
  <si>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</si>
  <si>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</si>
  <si>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</si>
  <si>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</si>
  <si>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</si>
  <si>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</si>
  <si>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</si>
  <si>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</si>
  <si>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</si>
  <si>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</si>
  <si>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</si>
  <si>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</si>
  <si>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</si>
  <si>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</si>
  <si>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</si>
  <si>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</si>
  <si>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</si>
  <si>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</si>
  <si>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</si>
  <si>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</si>
  <si>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</si>
  <si>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</si>
  <si>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</si>
  <si>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</si>
  <si>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</si>
  <si>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</si>
  <si>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</si>
  <si>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</si>
  <si>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</si>
  <si>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</si>
  <si>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</si>
  <si>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</si>
  <si>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</si>
  <si>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</si>
  <si>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</si>
  <si>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</si>
  <si>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</si>
  <si>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</si>
  <si>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</si>
  <si>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</si>
  <si>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</si>
  <si>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</si>
  <si>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</si>
  <si>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</si>
  <si>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</si>
  <si>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</si>
  <si>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</si>
  <si>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</si>
  <si>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</si>
  <si>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</si>
  <si>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</si>
  <si>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</si>
  <si>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</si>
  <si>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</si>
  <si>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</si>
  <si>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</si>
  <si>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</si>
  <si>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</si>
  <si>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</si>
  <si>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</si>
  <si>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</si>
  <si>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</si>
  <si>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</si>
  <si>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</si>
  <si>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</si>
  <si>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</si>
  <si>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</si>
  <si>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</si>
  <si>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</si>
  <si>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</si>
  <si>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</si>
  <si>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</si>
  <si>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</si>
  <si>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</si>
  <si>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</si>
  <si>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</si>
  <si>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</si>
  <si>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</si>
  <si>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</si>
  <si>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</si>
  <si>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</si>
  <si>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</si>
  <si>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</si>
  <si>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</si>
  <si>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</si>
  <si>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</si>
  <si>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</si>
  <si>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</si>
  <si>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</si>
  <si>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</si>
  <si>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</si>
  <si>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</si>
  <si>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</si>
  <si>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</si>
  <si>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</si>
  <si>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</si>
  <si>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</si>
  <si>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</si>
  <si>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</si>
  <si>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</si>
  <si>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</si>
  <si>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</si>
  <si>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</si>
  <si>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</si>
  <si>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</si>
  <si>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</si>
  <si>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</si>
  <si>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</si>
  <si>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</si>
  <si>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</si>
  <si>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</si>
  <si>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</si>
  <si>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</si>
  <si>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</si>
  <si>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</si>
  <si>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</si>
  <si>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</si>
  <si>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</si>
  <si>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</si>
  <si>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</si>
  <si>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</si>
  <si>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</si>
  <si>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</si>
  <si>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</si>
  <si>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</si>
  <si>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</si>
  <si>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</si>
  <si>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</si>
  <si>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</si>
  <si>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</si>
  <si>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</si>
  <si>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</si>
  <si>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</si>
  <si>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</si>
  <si>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</si>
  <si>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</si>
  <si>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</si>
  <si>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</si>
  <si>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</si>
  <si>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</si>
  <si>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</si>
  <si>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</si>
  <si>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</si>
  <si>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</si>
  <si>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</si>
  <si>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</si>
  <si>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</si>
  <si>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</si>
  <si>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</si>
  <si>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</si>
  <si>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</si>
  <si>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</si>
  <si>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</si>
  <si>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</si>
  <si>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</si>
  <si>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</si>
  <si>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</si>
  <si>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</si>
  <si>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</si>
  <si>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</si>
  <si>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</si>
  <si>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</si>
  <si>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</si>
  <si>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</si>
  <si>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</si>
  <si>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</si>
  <si>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</si>
  <si>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</si>
  <si>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</si>
  <si>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</si>
  <si>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</si>
  <si>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</si>
  <si>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</si>
  <si>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</si>
  <si>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</si>
  <si>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</si>
  <si>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</si>
  <si>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</si>
  <si>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</si>
  <si>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</si>
  <si>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</si>
  <si>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</si>
  <si>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</si>
  <si>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</si>
  <si>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</si>
  <si>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</si>
  <si>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</si>
  <si>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</si>
  <si>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</si>
  <si>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</si>
  <si>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</si>
  <si>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</si>
  <si>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</si>
  <si>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</si>
  <si>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</si>
  <si>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</si>
  <si>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</si>
  <si>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</si>
  <si>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</si>
  <si>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</si>
  <si>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</si>
  <si>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</si>
  <si>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</si>
  <si>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</si>
  <si>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</si>
  <si>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</si>
  <si>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</si>
  <si>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</si>
  <si>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</si>
  <si>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</si>
  <si>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</si>
  <si>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</si>
  <si>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</si>
  <si>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</si>
  <si>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</si>
  <si>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</si>
  <si>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</si>
  <si>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</si>
  <si>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</si>
  <si>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</si>
  <si>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</si>
  <si>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</si>
  <si>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</si>
  <si>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</si>
  <si>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</si>
  <si>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</si>
  <si>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</si>
  <si>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</si>
  <si>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</si>
  <si>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</si>
  <si>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</si>
  <si>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</si>
  <si>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</si>
  <si>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</si>
  <si>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</si>
  <si>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</si>
  <si>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</si>
  <si>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</si>
  <si>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</si>
  <si>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</si>
  <si>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</si>
  <si>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</si>
  <si>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</si>
  <si>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</si>
  <si>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</si>
  <si>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</si>
  <si>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</si>
  <si>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</si>
  <si>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</si>
  <si>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</si>
  <si>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</si>
  <si>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</si>
  <si>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</si>
  <si>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</si>
  <si>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</si>
  <si>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</si>
  <si>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</si>
  <si>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</si>
  <si>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</si>
  <si>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</si>
  <si>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</si>
  <si>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</si>
  <si>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</si>
  <si>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</si>
  <si>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</si>
  <si>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</si>
  <si>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</si>
  <si>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</si>
  <si>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</si>
  <si>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</si>
  <si>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</si>
  <si>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</si>
  <si>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</si>
  <si>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</si>
  <si>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</si>
  <si>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</si>
  <si>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</si>
  <si>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</si>
  <si>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</si>
  <si>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</si>
  <si>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</si>
  <si>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</si>
  <si>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</si>
  <si>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</si>
  <si>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</si>
  <si>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</si>
  <si>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</si>
  <si>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</si>
  <si>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</si>
  <si>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</si>
  <si>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</si>
  <si>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</si>
  <si>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</si>
  <si>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</si>
  <si>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</si>
  <si>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</si>
  <si>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</si>
  <si>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</si>
  <si>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</si>
  <si>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</si>
  <si>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</si>
  <si>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</si>
  <si>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</si>
  <si>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</si>
  <si>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</si>
  <si>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</si>
  <si>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</si>
  <si>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</si>
  <si>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</si>
  <si>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</si>
  <si>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</si>
  <si>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</si>
  <si>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</si>
  <si>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</si>
  <si>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</si>
  <si>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</si>
  <si>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</si>
  <si>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</si>
  <si>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</si>
  <si>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</si>
  <si>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</si>
  <si>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</si>
  <si>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</si>
  <si>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</si>
  <si>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</si>
  <si>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</si>
  <si>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</si>
  <si>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</si>
  <si>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</si>
  <si>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</si>
  <si>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</si>
  <si>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</si>
  <si>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</si>
  <si>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</si>
  <si>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</si>
  <si>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</si>
  <si>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</si>
  <si>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</si>
  <si>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</si>
  <si>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</si>
  <si>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</si>
  <si>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</si>
  <si>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</si>
  <si>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</si>
  <si>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</si>
  <si>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</si>
  <si>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</si>
  <si>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</si>
  <si>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</si>
  <si>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</si>
  <si>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</si>
  <si>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</si>
  <si>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</si>
  <si>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</si>
  <si>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</si>
  <si>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</si>
  <si>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</si>
  <si>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</si>
  <si>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</si>
  <si>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</si>
  <si>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</si>
  <si>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</si>
  <si>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</si>
  <si>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</si>
  <si>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</si>
  <si>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</si>
  <si>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</si>
  <si>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</si>
  <si>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</si>
  <si>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</si>
  <si>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</si>
  <si>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</si>
  <si>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</si>
  <si>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</si>
  <si>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</si>
  <si>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</si>
  <si>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</si>
  <si>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</si>
  <si>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</si>
  <si>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</si>
  <si>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</si>
  <si>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</si>
  <si>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</si>
  <si>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</si>
  <si>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</si>
  <si>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</si>
  <si>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</si>
  <si>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</si>
  <si>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</si>
  <si>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</si>
  <si>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</si>
  <si>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</si>
  <si>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</si>
  <si>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</si>
  <si>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</si>
  <si>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</si>
  <si>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</si>
  <si>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</si>
  <si>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</si>
  <si>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</si>
  <si>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</si>
  <si>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</si>
  <si>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</si>
  <si>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</si>
  <si>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</si>
  <si>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</si>
  <si>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</si>
  <si>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</si>
  <si>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</si>
  <si>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</si>
  <si>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</si>
  <si>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</si>
  <si>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</si>
  <si>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</si>
  <si>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</si>
  <si>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</si>
  <si>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</si>
  <si>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</si>
  <si>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</si>
  <si>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</si>
  <si>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</si>
  <si>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</si>
  <si>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</si>
  <si>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</si>
  <si>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</si>
  <si>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</si>
  <si>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</si>
  <si>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</si>
  <si>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</si>
  <si>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</si>
  <si>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</si>
  <si>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</si>
  <si>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</si>
  <si>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</si>
  <si>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</si>
  <si>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</si>
  <si>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</si>
  <si>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</si>
  <si>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</si>
  <si>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</si>
  <si>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</si>
  <si>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</si>
  <si>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</si>
  <si>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</si>
  <si>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</si>
  <si>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</si>
  <si>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</si>
  <si>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</si>
  <si>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</si>
  <si>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</si>
  <si>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</si>
  <si>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</si>
  <si>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</si>
  <si>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</si>
  <si>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</si>
  <si>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</si>
  <si>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</si>
  <si>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</si>
  <si>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</si>
  <si>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</si>
  <si>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</si>
  <si>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</si>
  <si>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</si>
  <si>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</si>
  <si>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</si>
  <si>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</si>
  <si>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</si>
  <si>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</si>
  <si>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</si>
  <si>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</si>
  <si>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</si>
  <si>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</si>
  <si>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</si>
  <si>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</si>
  <si>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</si>
  <si>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</si>
  <si>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</si>
  <si>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</si>
  <si>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</si>
  <si>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</si>
  <si>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</si>
  <si>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</si>
  <si>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</si>
  <si>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</si>
  <si>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</si>
  <si>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</si>
  <si>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</si>
  <si>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</si>
  <si>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</si>
  <si>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</si>
  <si>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</si>
  <si>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</si>
  <si>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</si>
  <si>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</si>
  <si>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</si>
  <si>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</si>
  <si>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</si>
  <si>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</si>
  <si>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</si>
  <si>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</si>
  <si>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</si>
  <si>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</si>
  <si>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</si>
  <si>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</si>
  <si>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</si>
  <si>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</si>
  <si>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</si>
  <si>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</si>
  <si>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</si>
  <si>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</si>
  <si>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</si>
  <si>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</si>
  <si>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</si>
  <si>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</si>
  <si>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</si>
  <si>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</si>
  <si>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</si>
  <si>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</si>
  <si>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</si>
  <si>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</si>
  <si>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</si>
  <si>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</si>
  <si>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</si>
  <si>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</si>
  <si>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</si>
  <si>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</si>
  <si>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</si>
  <si>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</si>
  <si>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</si>
  <si>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</si>
  <si>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</si>
  <si>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</si>
  <si>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</si>
  <si>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</si>
  <si>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</si>
  <si>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</si>
  <si>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</si>
  <si>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</si>
  <si>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</si>
  <si>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</si>
  <si>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</si>
  <si>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</si>
  <si>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</si>
  <si>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</si>
  <si>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</si>
  <si>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</si>
  <si>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</si>
  <si>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</si>
  <si>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</si>
  <si>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</si>
  <si>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</si>
  <si>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</si>
  <si>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</si>
  <si>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</si>
  <si>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</si>
  <si>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</si>
  <si>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</si>
  <si>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</si>
  <si>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</si>
  <si>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</si>
  <si>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</si>
  <si>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</si>
  <si>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</si>
  <si>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</si>
  <si>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</si>
  <si>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</si>
  <si>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</si>
  <si>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</si>
  <si>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</si>
  <si>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</si>
  <si>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</si>
  <si>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</si>
  <si>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</si>
  <si>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</si>
  <si>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</si>
  <si>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</si>
  <si>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</si>
  <si>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</si>
  <si>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</si>
  <si>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</si>
  <si>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</si>
  <si>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</si>
  <si>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</si>
  <si>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</si>
  <si>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</si>
  <si>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</si>
  <si>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</si>
  <si>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</si>
  <si>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</si>
  <si>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</si>
  <si>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</si>
  <si>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</si>
  <si>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</si>
  <si>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</si>
  <si>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</si>
  <si>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</si>
  <si>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</si>
  <si>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</si>
  <si>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</si>
  <si>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</si>
  <si>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</si>
  <si>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</si>
  <si>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</si>
  <si>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</si>
  <si>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</si>
  <si>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</si>
  <si>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</si>
  <si>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</si>
  <si>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</si>
  <si>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</si>
  <si>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</si>
  <si>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</si>
  <si>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</si>
  <si>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</si>
  <si>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</si>
  <si>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</si>
  <si>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</si>
  <si>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</si>
  <si>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</si>
  <si>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</si>
  <si>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</si>
  <si>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</si>
  <si>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</si>
  <si>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</si>
  <si>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</si>
  <si>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</si>
  <si>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</si>
  <si>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</si>
  <si>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</si>
  <si>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</si>
  <si>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</si>
  <si>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</si>
  <si>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</si>
  <si>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</si>
  <si>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</si>
  <si>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</si>
  <si>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</si>
  <si>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</si>
  <si>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</si>
  <si>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</si>
  <si>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</si>
  <si>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</si>
  <si>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</si>
  <si>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</si>
  <si>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</si>
  <si>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</si>
  <si>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</si>
  <si>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</si>
  <si>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</si>
  <si>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</si>
  <si>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</si>
  <si>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</si>
  <si>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</si>
  <si>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</si>
  <si>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</si>
  <si>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</si>
  <si>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</si>
  <si>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</si>
  <si>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</si>
  <si>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</si>
  <si>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</si>
  <si>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</si>
  <si>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</si>
  <si>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</si>
  <si>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</si>
  <si>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</si>
  <si>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</si>
  <si>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</si>
  <si>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</si>
  <si>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</si>
  <si>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</si>
  <si>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</si>
  <si>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</si>
  <si>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</si>
  <si>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</si>
  <si>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</si>
  <si>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</si>
  <si>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</si>
  <si>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</si>
  <si>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</si>
  <si>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</si>
  <si>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</si>
  <si>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</si>
  <si>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</si>
  <si>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</si>
  <si>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</si>
  <si>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</si>
  <si>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</si>
  <si>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</si>
  <si>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</si>
  <si>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</si>
  <si>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</si>
  <si>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</si>
  <si>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</si>
  <si>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</si>
  <si>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</si>
  <si>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</si>
  <si>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</si>
  <si>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</si>
  <si>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</si>
  <si>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</si>
  <si>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</si>
  <si>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</si>
  <si>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</si>
  <si>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</si>
  <si>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</si>
  <si>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</si>
  <si>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</si>
  <si>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</si>
  <si>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</si>
  <si>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</si>
  <si>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</si>
  <si>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</si>
  <si>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</si>
  <si>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</si>
  <si>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</si>
  <si>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</si>
  <si>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</si>
  <si>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</si>
  <si>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</si>
  <si>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</si>
  <si>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</si>
  <si>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</si>
  <si>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</si>
  <si>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</si>
  <si>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</si>
  <si>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</si>
  <si>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</si>
  <si>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</si>
  <si>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</si>
  <si>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</si>
  <si>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</si>
  <si>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</si>
  <si>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</si>
  <si>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</si>
  <si>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</si>
  <si>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</si>
  <si>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</si>
  <si>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</si>
  <si>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</si>
  <si>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</si>
  <si>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</si>
  <si>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</si>
  <si>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</si>
  <si>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</si>
  <si>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</si>
  <si>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</si>
  <si>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</si>
  <si>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</si>
  <si>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</si>
  <si>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</si>
  <si>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</si>
  <si>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</si>
  <si>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</si>
  <si>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</si>
  <si>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</si>
  <si>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</si>
  <si>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</si>
  <si>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</si>
  <si>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</si>
  <si>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</si>
  <si>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</si>
  <si>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</si>
  <si>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</si>
  <si>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</si>
  <si>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</si>
  <si>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</si>
  <si>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</si>
  <si>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</si>
  <si>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</si>
  <si>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</si>
  <si>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</si>
  <si>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</si>
  <si>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</si>
  <si>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</si>
  <si>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</si>
  <si>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</si>
  <si>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</si>
  <si>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</si>
  <si>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</si>
  <si>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</si>
  <si>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</si>
  <si>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</si>
  <si>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</si>
  <si>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</si>
  <si>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</si>
  <si>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</si>
  <si>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</si>
  <si>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</si>
  <si>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</si>
  <si>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</si>
  <si>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</si>
  <si>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</si>
  <si>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</si>
  <si>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</si>
  <si>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</si>
  <si>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</si>
  <si>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</si>
  <si>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</si>
  <si>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</si>
  <si>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</si>
  <si>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</si>
  <si>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</si>
  <si>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</si>
  <si>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</si>
  <si>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</si>
  <si>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</si>
  <si>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</si>
  <si>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</si>
  <si>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</si>
  <si>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</si>
  <si>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</si>
  <si>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</si>
  <si>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</si>
  <si>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</si>
  <si>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</si>
  <si>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</si>
  <si>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</si>
  <si>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</si>
  <si>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</si>
  <si>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</si>
  <si>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</si>
  <si>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</si>
  <si>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</si>
  <si>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</si>
  <si>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</si>
  <si>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</si>
  <si>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</si>
  <si>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</si>
  <si>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</si>
  <si>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</si>
  <si>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</si>
  <si>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</si>
  <si>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</si>
  <si>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</si>
  <si>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</si>
  <si>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</si>
  <si>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</si>
  <si>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</si>
  <si>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</si>
  <si>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</si>
  <si>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</si>
  <si>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</si>
  <si>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</si>
  <si>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</si>
  <si>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</si>
  <si>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</si>
  <si>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</si>
  <si>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</si>
  <si>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</si>
  <si>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</si>
  <si>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</si>
  <si>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</si>
  <si>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</si>
  <si>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</si>
  <si>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</si>
  <si>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</si>
  <si>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</si>
  <si>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</si>
  <si>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</si>
  <si>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</si>
  <si>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</si>
  <si>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</si>
  <si>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</si>
  <si>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</si>
  <si>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</si>
  <si>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</si>
  <si>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</si>
  <si>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</si>
  <si>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</si>
  <si>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</si>
  <si>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</si>
  <si>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</si>
  <si>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</si>
  <si>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</si>
  <si>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</si>
  <si>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</si>
  <si>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</si>
  <si>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</si>
  <si>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</si>
  <si>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</si>
  <si>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</si>
  <si>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</si>
  <si>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</si>
  <si>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</si>
  <si>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</si>
  <si>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</si>
  <si>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</si>
  <si>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</si>
  <si>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</si>
  <si>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</si>
  <si>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</si>
  <si>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</si>
  <si>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</si>
  <si>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</si>
  <si>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</si>
  <si>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</si>
  <si>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</si>
  <si>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</si>
  <si>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</si>
  <si>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</si>
  <si>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</si>
  <si>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</si>
  <si>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</si>
  <si>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</si>
  <si>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</si>
  <si>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</si>
  <si>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</si>
  <si>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</si>
  <si>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</si>
  <si>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</si>
  <si>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</si>
  <si>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</si>
  <si>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</si>
  <si>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</si>
  <si>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</si>
  <si>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</si>
  <si>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</si>
  <si>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</si>
  <si>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</si>
  <si>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</si>
  <si>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</si>
  <si>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</si>
  <si>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</si>
  <si>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</si>
  <si>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</si>
  <si>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</si>
  <si>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</si>
  <si>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</si>
  <si>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</si>
  <si>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</si>
  <si>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</si>
  <si>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</si>
  <si>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</si>
  <si>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</si>
  <si>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</si>
  <si>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</si>
  <si>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</si>
  <si>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</si>
  <si>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</si>
  <si>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</si>
  <si>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</si>
  <si>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</si>
  <si>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</si>
  <si>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</si>
  <si>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</si>
  <si>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</si>
  <si>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</si>
  <si>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</si>
  <si>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</si>
  <si>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</si>
  <si>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</si>
  <si>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</si>
  <si>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</si>
  <si>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</si>
  <si>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</si>
  <si>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</si>
  <si>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</si>
  <si>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</si>
  <si>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</si>
  <si>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</si>
  <si>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</si>
  <si>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</si>
  <si>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</si>
  <si>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</si>
  <si>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</si>
  <si>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</si>
  <si>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</si>
  <si>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</si>
  <si>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</si>
  <si>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</si>
  <si>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</si>
  <si>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</si>
  <si>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</si>
  <si>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</si>
  <si>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</si>
  <si>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</si>
  <si>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</si>
  <si>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</si>
  <si>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</si>
  <si>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</si>
  <si>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</si>
  <si>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</si>
  <si>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</si>
  <si>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</si>
  <si>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</si>
  <si>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</si>
  <si>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</si>
  <si>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</si>
  <si>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</si>
  <si>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</si>
  <si>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</si>
  <si>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</si>
  <si>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</si>
  <si>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</si>
  <si>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</si>
  <si>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</si>
  <si>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</si>
  <si>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</si>
  <si>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</si>
  <si>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</si>
  <si>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</si>
  <si>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</si>
  <si>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</si>
  <si>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</si>
  <si>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</si>
  <si>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</si>
  <si>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</si>
  <si>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</si>
  <si>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</si>
  <si>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</si>
  <si>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</si>
  <si>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</si>
  <si>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</si>
  <si>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</si>
  <si>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</si>
  <si>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</si>
  <si>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</si>
  <si>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</si>
  <si>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</si>
  <si>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</si>
  <si>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</si>
  <si>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</si>
  <si>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</si>
  <si>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</si>
  <si>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</si>
  <si>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</si>
  <si>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</si>
  <si>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</si>
  <si>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</si>
  <si>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</si>
  <si>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</si>
  <si>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</si>
  <si>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</si>
  <si>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</si>
  <si>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</si>
  <si>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</si>
  <si>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</si>
  <si>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</si>
  <si>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</si>
  <si>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</si>
  <si>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</si>
  <si>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</si>
  <si>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</si>
  <si>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</si>
  <si>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</si>
  <si>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</si>
  <si>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</si>
  <si>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</si>
  <si>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</si>
  <si>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</si>
  <si>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</si>
  <si>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</si>
  <si>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</si>
  <si>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</si>
  <si>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</si>
  <si>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</si>
  <si>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</si>
  <si>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</si>
  <si>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</si>
  <si>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</si>
  <si>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</si>
  <si>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</si>
  <si>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</si>
  <si>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</si>
  <si>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</si>
  <si>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</si>
  <si>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</si>
  <si>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</si>
  <si>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</si>
  <si>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</si>
  <si>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</si>
  <si>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</si>
  <si>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</si>
  <si>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</si>
  <si>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</si>
  <si>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</si>
  <si>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</si>
  <si>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</si>
  <si>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</si>
  <si>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</si>
  <si>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</si>
  <si>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</si>
  <si>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</si>
  <si>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</si>
  <si>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</si>
  <si>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</si>
  <si>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</si>
  <si>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</si>
  <si>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</si>
  <si>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</si>
  <si>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</si>
  <si>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</si>
  <si>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</si>
  <si>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</si>
  <si>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</si>
  <si>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</si>
  <si>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</si>
  <si>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</si>
  <si>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</si>
  <si>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</si>
  <si>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</si>
  <si>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</si>
  <si>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</si>
  <si>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</si>
  <si>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</si>
  <si>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</si>
  <si>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</si>
  <si>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</si>
  <si>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</si>
  <si>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</si>
  <si>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</si>
  <si>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</si>
  <si>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</si>
  <si>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</si>
  <si>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</si>
  <si>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</si>
  <si>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</si>
  <si>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</si>
  <si>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</si>
  <si>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</si>
  <si>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</si>
  <si>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</si>
  <si>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</si>
  <si>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</si>
  <si>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</si>
  <si>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</si>
  <si>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</si>
  <si>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</si>
  <si>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</si>
  <si>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</si>
  <si>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</si>
  <si>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</si>
  <si>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</si>
  <si>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</si>
  <si>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</si>
  <si>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</si>
  <si>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</si>
  <si>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</si>
  <si>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</si>
  <si>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</si>
  <si>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</si>
  <si>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</si>
  <si>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</si>
  <si>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</si>
  <si>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</si>
  <si>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</si>
  <si>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</si>
  <si>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</si>
  <si>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</si>
  <si>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</si>
  <si>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</si>
  <si>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</si>
  <si>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</si>
  <si>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</si>
  <si>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</si>
  <si>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</si>
  <si>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</si>
  <si>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</si>
  <si>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</si>
  <si>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</si>
  <si>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</si>
  <si>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</si>
  <si>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</si>
  <si>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</si>
  <si>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</si>
  <si>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</si>
  <si>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</si>
  <si>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</si>
  <si>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</si>
  <si>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</si>
  <si>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</si>
  <si>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</si>
  <si>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</si>
  <si>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</si>
  <si>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</si>
  <si>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</si>
  <si>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</si>
  <si>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</si>
  <si>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</si>
  <si>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</si>
  <si>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</si>
  <si>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</si>
  <si>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</si>
  <si>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</si>
  <si>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</si>
  <si>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</si>
  <si>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</si>
  <si>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</si>
  <si>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</si>
  <si>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</si>
  <si>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</si>
  <si>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</si>
  <si>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</si>
  <si>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</si>
  <si>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</si>
  <si>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</si>
  <si>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</si>
  <si>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</si>
  <si>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</si>
  <si>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</si>
  <si>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</si>
  <si>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</si>
  <si>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</si>
  <si>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</si>
  <si>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</si>
  <si>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</si>
  <si>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</si>
  <si>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</si>
  <si>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</si>
  <si>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</si>
  <si>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</si>
  <si>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</si>
  <si>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</si>
  <si>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</si>
  <si>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</si>
  <si>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</si>
  <si>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</si>
  <si>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</si>
  <si>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</si>
  <si>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</si>
  <si>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</si>
  <si>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</si>
  <si>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</si>
  <si>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</si>
  <si>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</si>
  <si>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</si>
  <si>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</si>
  <si>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</si>
  <si>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</si>
  <si>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</si>
  <si>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</si>
  <si>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</si>
  <si>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</si>
  <si>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</si>
  <si>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</si>
  <si>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</si>
  <si>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</si>
  <si>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</si>
  <si>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</si>
  <si>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</si>
  <si>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</si>
  <si>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</si>
  <si>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</si>
  <si>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</si>
  <si>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</si>
  <si>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</si>
  <si>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</si>
  <si>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</si>
  <si>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</si>
  <si>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</si>
  <si>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</si>
  <si>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</si>
  <si>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</si>
  <si>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</si>
  <si>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</si>
  <si>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</si>
  <si>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</si>
  <si>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</si>
  <si>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</si>
  <si>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</si>
  <si>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</si>
  <si>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</si>
  <si>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</si>
  <si>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</si>
  <si>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</si>
  <si>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</si>
  <si>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</si>
  <si>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</si>
  <si>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</si>
  <si>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</si>
  <si>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</si>
  <si>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</si>
  <si>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</si>
  <si>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</si>
  <si>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</si>
  <si>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</si>
  <si>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</si>
  <si>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</si>
  <si>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</si>
  <si>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</si>
  <si>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</si>
  <si>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</si>
  <si>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</si>
  <si>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</si>
  <si>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</si>
  <si>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</si>
  <si>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</si>
  <si>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</si>
  <si>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</si>
  <si>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</si>
  <si>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</si>
  <si>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</si>
  <si>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</si>
  <si>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</si>
  <si>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</si>
  <si>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</si>
  <si>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</si>
  <si>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</si>
  <si>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</si>
  <si>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</si>
  <si>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</si>
  <si>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</si>
  <si>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</si>
  <si>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</si>
  <si>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</si>
  <si>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</si>
  <si>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</si>
  <si>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</si>
  <si>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</si>
  <si>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</si>
  <si>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</si>
  <si>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</si>
  <si>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</si>
  <si>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</si>
  <si>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</si>
  <si>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</si>
  <si>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</si>
  <si>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</si>
  <si>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</si>
  <si>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</si>
  <si>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</si>
  <si>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</si>
  <si>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</si>
  <si>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</si>
  <si>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</si>
  <si>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</si>
  <si>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</si>
  <si>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</si>
  <si>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</si>
  <si>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</si>
  <si>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</si>
  <si>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</si>
  <si>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</si>
  <si>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</si>
  <si>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</si>
  <si>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</si>
  <si>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</si>
  <si>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</si>
  <si>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</si>
  <si>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</si>
  <si>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</si>
  <si>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</si>
  <si>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</si>
  <si>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</si>
  <si>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</si>
  <si>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</si>
  <si>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</si>
  <si>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</si>
  <si>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</si>
  <si>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</si>
  <si>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</si>
  <si>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</si>
  <si>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</si>
  <si>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</si>
  <si>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</si>
  <si>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</si>
  <si>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</si>
  <si>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</si>
  <si>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</si>
  <si>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</si>
  <si>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</si>
  <si>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</si>
  <si>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</si>
  <si>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</si>
  <si>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</si>
  <si>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</si>
  <si>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</si>
  <si>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</si>
  <si>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</si>
  <si>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</si>
  <si>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</si>
  <si>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</si>
  <si>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</si>
  <si>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</si>
  <si>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</si>
  <si>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</si>
  <si>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</si>
  <si>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</si>
  <si>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</si>
  <si>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</si>
  <si>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</si>
  <si>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</si>
  <si>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</si>
  <si>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</si>
  <si>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</si>
  <si>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</si>
  <si>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</si>
  <si>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</si>
  <si>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</si>
  <si>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</si>
  <si>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</si>
  <si>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</si>
  <si>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</si>
  <si>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</si>
  <si>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</si>
  <si>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</si>
  <si>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</si>
  <si>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</si>
  <si>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</si>
  <si>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</si>
  <si>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</si>
  <si>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</si>
  <si>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</si>
  <si>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</si>
  <si>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</si>
  <si>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</si>
  <si>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</si>
  <si>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</si>
  <si>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</si>
  <si>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</si>
  <si>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</si>
  <si>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</si>
  <si>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</si>
  <si>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</si>
  <si>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</si>
  <si>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</si>
  <si>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</si>
  <si>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</si>
  <si>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</si>
  <si>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</si>
  <si>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</si>
  <si>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</si>
  <si>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</si>
  <si>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</si>
  <si>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</si>
  <si>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</si>
  <si>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</si>
  <si>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</si>
  <si>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</si>
  <si>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</si>
  <si>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</si>
  <si>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</si>
  <si>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</si>
  <si>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</si>
  <si>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</si>
  <si>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</si>
  <si>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</si>
  <si>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</si>
  <si>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</si>
  <si>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</si>
  <si>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</si>
  <si>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</si>
  <si>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</si>
  <si>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</si>
  <si>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</si>
  <si>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</si>
  <si>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</si>
  <si>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</si>
  <si>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</si>
  <si>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</si>
  <si>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</si>
  <si>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</si>
  <si>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</si>
  <si>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</si>
  <si>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</si>
  <si>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</si>
  <si>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</si>
  <si>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</si>
  <si>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</si>
  <si>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</si>
  <si>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</si>
  <si>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</si>
  <si>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</si>
  <si>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</si>
  <si>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</si>
  <si>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</si>
  <si>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</si>
  <si>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</si>
  <si>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</si>
  <si>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</si>
  <si>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</si>
  <si>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</si>
  <si>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</si>
  <si>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</si>
  <si>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</si>
  <si>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</si>
  <si>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</si>
  <si>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</si>
  <si>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</si>
  <si>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</si>
  <si>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</si>
  <si>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</si>
  <si>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</si>
  <si>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</si>
  <si>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</si>
  <si>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</si>
  <si>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</si>
  <si>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</si>
  <si>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</si>
  <si>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</si>
  <si>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</si>
  <si>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</si>
  <si>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</si>
  <si>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</si>
  <si>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</si>
  <si>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</si>
  <si>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</si>
  <si>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</si>
  <si>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</si>
  <si>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</si>
  <si>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</si>
  <si>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</si>
  <si>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</si>
  <si>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</si>
  <si>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</si>
  <si>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</si>
  <si>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</si>
  <si>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</si>
  <si>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</si>
  <si>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</si>
  <si>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</si>
  <si>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</si>
  <si>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</si>
  <si>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</si>
  <si>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</si>
  <si>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</si>
  <si>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</si>
  <si>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</si>
  <si>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</si>
  <si>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</si>
  <si>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</si>
  <si>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</si>
  <si>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</si>
  <si>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</si>
  <si>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</si>
  <si>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</si>
  <si>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</si>
  <si>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</si>
  <si>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</si>
  <si>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</si>
  <si>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</si>
  <si>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</si>
  <si>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</si>
  <si>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</si>
  <si>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</si>
  <si>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</si>
  <si>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</si>
  <si>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</si>
  <si>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</si>
  <si>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</si>
  <si>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</si>
  <si>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</si>
  <si>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</si>
  <si>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</si>
  <si>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</si>
  <si>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</si>
  <si>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</si>
  <si>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</si>
  <si>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</si>
  <si>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</si>
  <si>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</si>
  <si>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</si>
  <si>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</si>
  <si>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</si>
  <si>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</si>
  <si>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</si>
  <si>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</si>
  <si>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</si>
  <si>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</si>
  <si>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</si>
  <si>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</si>
  <si>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</si>
  <si>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</si>
  <si>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</si>
  <si>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</si>
  <si>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</si>
  <si>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</si>
  <si>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</si>
  <si>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</si>
  <si>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</si>
  <si>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</si>
  <si>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</si>
  <si>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</si>
  <si>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</si>
  <si>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</si>
  <si>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</si>
  <si>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</si>
  <si>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</si>
  <si>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</si>
  <si>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</si>
  <si>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</si>
  <si>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</si>
  <si>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</si>
  <si>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</si>
  <si>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</si>
  <si>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</si>
  <si>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</si>
  <si>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</si>
  <si>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</si>
  <si>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</si>
  <si>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</si>
  <si>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</si>
  <si>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</si>
  <si>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</si>
  <si>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</si>
  <si>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</si>
  <si>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</si>
  <si>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</si>
  <si>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</si>
  <si>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</si>
  <si>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</si>
  <si>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</si>
  <si>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</si>
  <si>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</si>
  <si>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</si>
  <si>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</si>
  <si>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</si>
  <si>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</si>
  <si>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</si>
  <si>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</si>
  <si>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</si>
  <si>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</si>
  <si>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</si>
  <si>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</si>
  <si>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</si>
  <si>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</si>
  <si>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</si>
  <si>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</si>
  <si>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</si>
  <si>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</si>
  <si>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</si>
  <si>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</si>
  <si>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</si>
  <si>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</si>
  <si>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</si>
  <si>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</si>
  <si>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</si>
  <si>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</si>
  <si>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</si>
  <si>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</si>
  <si>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</si>
  <si>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</si>
  <si>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</si>
  <si>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</si>
  <si>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</si>
  <si>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</si>
  <si>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</si>
  <si>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</si>
  <si>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</si>
  <si>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</si>
  <si>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</si>
  <si>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</si>
  <si>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</si>
  <si>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</si>
  <si>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</si>
  <si>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</si>
  <si>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</si>
  <si>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</si>
  <si>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</si>
  <si>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</si>
  <si>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</si>
  <si>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</si>
  <si>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</si>
  <si>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</si>
  <si>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</si>
  <si>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</si>
  <si>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</si>
  <si>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</si>
  <si>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</si>
  <si>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</si>
  <si>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</si>
  <si>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</si>
  <si>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</si>
  <si>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</si>
  <si>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</si>
  <si>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</si>
  <si>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</si>
  <si>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</si>
  <si>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</si>
  <si>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</si>
  <si>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</si>
  <si>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</si>
  <si>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</si>
  <si>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</si>
  <si>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</si>
  <si>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</si>
  <si>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</si>
  <si>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</si>
  <si>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</si>
  <si>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</si>
  <si>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</si>
  <si>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</si>
  <si>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</si>
  <si>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</si>
  <si>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</si>
  <si>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</si>
  <si>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</si>
  <si>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</si>
  <si>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</si>
  <si>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</si>
  <si>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</si>
  <si>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</si>
  <si>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</si>
  <si>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</si>
  <si>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</si>
  <si>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</si>
  <si>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</si>
  <si>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</si>
  <si>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</si>
  <si>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</si>
  <si>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</si>
  <si>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</si>
  <si>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</si>
  <si>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</si>
  <si>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</si>
  <si>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</si>
  <si>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</si>
  <si>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</si>
  <si>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</si>
  <si>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</si>
  <si>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</si>
  <si>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</si>
  <si>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</si>
  <si>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</si>
  <si>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</si>
  <si>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</si>
  <si>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</si>
  <si>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</si>
  <si>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PCM-20251201-00001300</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</si>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</sst>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4" totalsRowShown="0" headerRowDxfId="172" dataDxfId="171" headerRowBorderDxfId="169" tableBorderDxfId="170" totalsRowBorderDxfId="168">
  <autoFilter ref="A1:L21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5" dataDxfId="154" headerRowBorderDxfId="152" tableBorderDxfId="153" totalsRowBorderDxfId="151">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4" totalsRowShown="0" headerRowDxfId="46" dataDxfId="45" headerRowBorderDxfId="43" tableBorderDxfId="44" totalsRowBorderDxfId="42">
  <autoFilter ref="A1:L24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3" totalsRowShown="0" headerRowDxfId="29" dataDxfId="28" headerRowBorderDxfId="26" tableBorderDxfId="27">
  <autoFilter ref="A1:L6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6" totalsRowShown="0" headerRowDxfId="13" tableBorderDxfId="12">
  <autoFilter ref="A1:L46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4"/>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329.8475072916699</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45992.795933217596</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45992.795933217596</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45992.795933217596</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45992.795933217596</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45992.79593310185</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45992.79593310185</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45992.79593310185</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45992.79593310185</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45992.79593310185</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45992.79593310185</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45992.79593310185</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45992.79593310185</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45992.79593310185</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45992.79593310185</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45992.79593310185</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45992.79593310185</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45992.79593310185</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45992.79593310185</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45992.79593310185</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45992.79593310185</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45992.79593310185</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45992.79593310185</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45992.79593310185</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45992.79593310185</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45992.79593310185</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45992.79593310185</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45992.79593310185</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45992.79593310185</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45992.79593310185</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45992.79593310185</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45992.79593310185</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45992.79593310185</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45992.79593310185</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45992.79593310185</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45992.79593310185</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45992.79593310185</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45992.79593310185</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45992.79593310185</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45992.79593310185</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45992.79593310185</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45992.79593310185</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45992.79593310185</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45992.79593310185</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45992.79593310185</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45992.79593310185</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45992.79593310185</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45992.79593310185</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45992.79593310185</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45992.79593310185</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45992.79593310185</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45992.79593310185</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45992.79593310185</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45992.79593310185</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45992.79593310185</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45992.79593310185</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45992.79593310185</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45992.79593310185</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45992.79593310185</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45992.79593310185</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45992.79593310185</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45992.79593310185</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45992.79593310185</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45992.79593310185</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45992.79593310185</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45992.79593310185</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45992.79593310185</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45992.79593310185</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45992.79593310185</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45992.79593310185</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45992.79593310185</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45992.79593310185</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45992.79593310185</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45992.79593310185</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45992.79593310185</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45992.79593310185</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45992.79593310185</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45992.79593310185</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45992.79593310185</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45992.79593310185</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45992.79593310185</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45992.79593310185</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45992.79593310185</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45992.79593310185</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45992.79593310185</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45992.79593310185</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45992.79593310185</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45992.79593310185</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45992.79593310185</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45992.79593310185</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45992.79593310185</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45992.79593310185</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45992.79593310185</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45992.79593310185</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45992.79593310185</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45992.79593310185</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45992.79593310185</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45992.79593310185</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45992.79593310185</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45992.79593310185</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45992.79593310185</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45992.79593310185</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45992.79593310185</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45992.79593310185</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45992.79593310185</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45992.79593310185</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45992.79593310185</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45992.79593310185</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45992.79593310185</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45992.79593310185</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45992.79593310185</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45992.79593310185</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45992.79593310185</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45992.79593310185</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45992.79593310185</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45992.79593310185</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45992.79593310185</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45992.79593310185</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45992.79593310185</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45992.79593310185</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45992.79593310185</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45992.79593310185</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45992.79593310185</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45992.79593310185</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45992.79593310185</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45992.79593310185</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45992.79593310185</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45992.79593310185</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45992.79593310185</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45992.79593310185</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45992.79593310185</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45992.79593310185</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45992.79593310185</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45992.79593310185</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45992.79593310185</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45992.79593310185</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45992.79593310185</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45992.79593310185</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45992.79593310185</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45992.79593310185</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45992.79593310185</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45992.79593310185</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45992.79593310185</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45992.79593310185</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45992.79593310185</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45992.79593310185</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45992.79593310185</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45992.79593310185</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45992.79593310185</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45992.79593310185</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45992.79593310185</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45992.79593310185</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45992.79593310185</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45992.79593310185</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45992.79593310185</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45992.79593310185</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45992.79593310185</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45992.79593310185</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45992.79593310185</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45992.79593310185</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45992.79593310185</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45992.79593310185</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45992.79593310185</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45992.79593310185</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45992.79593310185</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45992.79593310185</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45992.79593310185</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45992.79593310185</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45992.79593310185</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45992.79593310185</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45992.79593310185</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45992.79593310185</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45992.79593310185</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45992.79593310185</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45992.79593310185</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45992.79593310185</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45992.79593310185</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45992.79593310185</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45992.79593310185</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45992.79593310185</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45992.79593310185</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45992.79593310185</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45992.79593310185</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45992.79593310185</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45992.79593310185</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45992.79593310185</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45992.79593310185</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45992.79593310185</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45992.79593310185</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45992.79593310185</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45992.79593310185</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45992.79593310185</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45992.79593310185</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45992.79593310185</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45992.79593310185</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45992.79593310185</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45992.79593310185</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45992.79593310185</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45992.79593310185</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45992.79593310185</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45992.79593310185</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45992.79593310185</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45992.79593310185</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45992.79593310185</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45992.79593310185</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45992.79593310185</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45992.79593310185</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45992.79593310185</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45992.79593310185</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45992.79593310185</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45992.79593310185</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45992.79593310185</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45992.79593310185</v>
      </c>
      <c r="H214" s="126"/>
      <c r="I214" s="128" t="str">
        <f>IFERROR(VLOOKUP(D214,DB!A:F,6,0),"")</f>
        <v/>
      </c>
      <c r="J214" s="128" t="str">
        <f>IFERROR(VLOOKUP(D214,DB!A:G,7,0),"")</f>
        <v/>
      </c>
      <c r="K214" s="124"/>
      <c r="L214" s="123" t="str">
        <f>IFERROR(VLOOKUP(D214,DB!A:I,9,0),"")</f>
        <v/>
      </c>
    </row>
  </sheetData>
  <customSheetViews>
    <customSheetView guid="{F6042A99-DD27-4453-835D-0834D95730CC}" filter="1" showAutoFilter="1">
      <pageMargins left="0" right="0" top="0" bottom="0" header="0" footer="0"/>
      <autoFilter ref="B1:M1" xr:uid="{EB3EE018-EF25-4D9F-A0CF-BC6AFFCDD478}"/>
    </customSheetView>
  </customSheetViews>
  <dataValidations count="2">
    <dataValidation allowBlank="1" showInputMessage="1" showErrorMessage="1" sqref="E1" xr:uid="{5DBA255D-CDD9-49FB-AD3C-AF70AB4EE696}"/>
    <dataValidation type="list" allowBlank="1" showInputMessage="1" showErrorMessage="1" sqref="E2:E21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workbookViewId="0">
      <selection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167.79609525463457</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8.4085142361145699</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45992.795933217596</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45992.795933217596</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45992.795933217596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45992.795933217596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45992.795933217596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45992.795933217596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45992.795933217596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45992.795933217596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45992.795933217596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45992.795933217596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45992.795933217596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45992.795933217596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45992.795933217596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45992.795933217596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45992.795933217596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45992.795933217596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45992.795933217596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45992.795933217596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45992.795933217596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45992.795933217596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45992.795933217596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45992.795933217596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45992.795933217596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45992.795933217596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45992.795933217596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45992.795933217596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45992.795933217596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45992.795933217596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45992.795933217596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45992.795933217596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45992.795933217596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45992.795933217596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45992.795933217596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45992.795933217596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45992.795933217596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45992.795933217596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45992.795933217596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45992.795933217596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45992.795933217596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45992.795933217596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45992.795933217596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45992.795933217596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45992.795933217596</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45992.795933217596</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45992.795933217596</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45992.795933217596</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45992.795933217596</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45992.795933217596</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45992.795933217596</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45992.795933217596</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45992.795933217596</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45992.795933217596</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45992.795933217596</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45992.795933217596</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45992.795933217596</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45992.795933217596</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45992.795933217596</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45992.795933217596</v>
      </c>
      <c r="H3" s="22"/>
      <c r="I3" s="19" t="str">
        <f>IFERROR(VLOOKUP(D3,DB!A:F,6,0),"")</f>
        <v/>
      </c>
      <c r="J3" s="18" t="str">
        <f>IFERROR(VLOOKUP(D3,DB!A:G,7,0),"")</f>
        <v/>
      </c>
      <c r="K3" s="42"/>
      <c r="L3" s="23" t="str">
        <f>IFERROR(VLOOKUP(D3,DB!A:I,9,0),"")</f>
        <v/>
      </c>
    </row>
    <row r="4" spans="1:13" ht="15" customHeight="1">
      <c r="A4" s="19"/>
      <c r="B4" s="58" t="str">
        <f>IFERROR(VLOOKUP(D4,DB!A:K,11,0),"")</f>
        <v/>
      </c>
      <c r="C4" s="18"/>
      <c r="D4" s="153"/>
      <c r="E4" s="18"/>
      <c r="F4" s="20"/>
      <c r="G4" s="21">
        <f t="shared" ca="1" si="0"/>
        <v>45992.795933217596</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45992.795933217596</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45992.795933217596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45992.795933217596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45992.795933217596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45992.795933217596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45992.795933217596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45992.795933217596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45992.795933217596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45992.795933217596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45992.795933217596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45992.795933217596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45992.795933217596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45992.795933217596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45992.795933217596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45992.795933217596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45992.795933217596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45992.795933217596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45992.795933217596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45992.795933217596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45992.795933217596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45992.795933217596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45992.795933217596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45992.795933217596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45992.795933217596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45992.795933217596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45992.795933217596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45992.795933217596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45992.795933217596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45992.795933217596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45992.795933217596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45992.795933217596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45992.795933217596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45992.795933217596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45992.795933217596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45992.795933217596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45992.795933217596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45992.795933217596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45992.795933217596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45992.795933217596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45992.795933217596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45992.795933217596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45992.795933217596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45992.795933217596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45992.795933217596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45992.795933217596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45992.795933217596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45992.795933217596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45992.795933217596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45992.795933217596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45992.795933217596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45992.795933217596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45992.795933217596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45992.795933217596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45992.795933217596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45992.795933217596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45992.795933217596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45992.795933217596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45992.795933217596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45992.795933217596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45992.795933217596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45992.795933217596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45992.795933217596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45992.795933217596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45992.795933217596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45992.795933217596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45992.795933217596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45992.795933217596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45992.795933217596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45992.795933217596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45992.795933217596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45992.795933217596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45992.795933217596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45992.795933217596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45992.795933217596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45992.795933217596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45992.795933217596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45992.795933217596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45992.795933217596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45992.795933217596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45992.795933217596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45992.795933217596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45992.795933217596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45992.795933217596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45992.795933217596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45992.795933217596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45992.795933217596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45992.795933217596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45992.795933217596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45992.795933217596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45992.795933217596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45992.795933217596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45992.795933217596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45992.795933217596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45992.795933217596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45992.795933217596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45992.795933217596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45992.795933217596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45992.795933217596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45992.795933217596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45992.795933217596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45992.795933217596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45992.795933217596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45992.795933217596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45992.795933217596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45992.795933217596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45992.795933217596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45992.795933217596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45992.795933217596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45992.795933217596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45992.795933217596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45992.795933217596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45992.795933217596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45992.795933217596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45992.795933217596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45992.795933217596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45992.795933217596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45992.795933217596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45992.795933217596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45992.795933217596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45992.795933217596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45992.795933217596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45992.795933217596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45992.795933217596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45992.795933217596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45992.795933217596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45992.795933217596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45992.795933217596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45992.795933217596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45992.795933217596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45992.795933217596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45992.795933217596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45992.795933217596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45992.795933217596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45992.795933217596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45992.795933217596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45992.795933217596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45992.795933217596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45992.795933217596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45992.795933217596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45992.795933217596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45992.795933217596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45992.795933217596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45992.795933217596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45992.795933217596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45992.795933217596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45992.795933217596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45992.795933217596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45992.795933217596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45992.795933217596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45992.795933217596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45992.795933217596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45992.795933217596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45992.795933217596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45992.795933217596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45992.795933217596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45992.795933217596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45992.795933217596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45992.795933217596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45992.795933217596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45992.795933217596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45992.795933217596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45992.795933217596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45992.795933217596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45992.795933217596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45992.795933217596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45992.795933217596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45992.795933217596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45992.795933217596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45992.795933217596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45992.795933217596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45992.795933217596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45992.795933217596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45992.795933217596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45992.795933217596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45992.795933217596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45992.795933217596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45992.795933217596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45992.795933217596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45992.795933217596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45992.795933217596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45992.795933217596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45992.795933217596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45992.795933217596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45992.795933217596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45992.795933217596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45992.795933217596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45992.795933217596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45992.795933217596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45992.795933217596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45992.795933217596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45992.795933217596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45992.795933217596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45992.795933217596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45992.795933217596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45992.795933217596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45992.795933217596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45992.795933217596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45992.795933217596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45992.795933217596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45992.795933217596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45992.795933217596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45992.795933217596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45992.795933217596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45992.795933217596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45992.795933217596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45992.795933217596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45992.795933217596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45992.795933217596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45992.795933217596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45992.795933217596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45992.795933217596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45992.795933217596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45992.795933217596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45992.795933217596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45992.795933217596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45992.795933217596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45992.795933217596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45992.795933217596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45992.795933217596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45992.795933217596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45992.795933217596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45992.795933217596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45992.795933217596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45992.795933217596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45992.795933217596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45992.795933217596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45992.795933217596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45992.795933217596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45992.795933217596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45992.795933217596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45992.795933217596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45992.795933217596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45992.795933217596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45992.795933217596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45992.795933217596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45992.795933217596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45992.795933217596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45992.795933217596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45992.795933217596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45992.795933217596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45992.795933217596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45992.795933217596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45992.795933217596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45992.795933217596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45992.795933217596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45992.795933217596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45992.795933217596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45992.795933217596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45992.795933217596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45992.795933217596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45992.795933217596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45992.795933217596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45992.795933217596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45992.795933217596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45992.795933217596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45992.795933217596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45992.795933217596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45992.795933217596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45992.795933217596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45992.795933217596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45992.795933217596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45992.795933217596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45992.795933217596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45992.795933217596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45992.795933217596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45992.795933217596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45992.795933217596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45992.795933217596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45992.795933217596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45992.795933217596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45992.795933217596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45992.795933217596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45992.795933217596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45992.795933217596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45992.795933217596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45992.795933217596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45992.795933217596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45992.795933217596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45992.795933217596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45992.795933217596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45992.795933217596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45992.795933217596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45992.795933217596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45992.795933217596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45992.795933217596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45992.795933217596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45992.795933217596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45992.795933217596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45992.795933217596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45992.795933217596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45992.795933217596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45992.795933217596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45992.795933217596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45992.795933217596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45992.795933217596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45992.795933217596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45992.795933217596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45992.795933217596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45992.795933217596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45992.795933217596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45992.795933217596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45992.795933217596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45992.795933217596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45992.795933217596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45992.795933217596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45992.795933217596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45992.795933217596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45992.795933217596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45992.795933217596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45992.795933217596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45992.795933217596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45992.795933217596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45992.795933217596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45992.795933217596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45992.795933217596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45992.795933217596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45992.795933217596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45992.795933217596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45992.795933217596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45992.795933217596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45992.795933217596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45992.795933217596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45992.795933217596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45992.795933217596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45992.795933217596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45992.795933217596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45992.795933217596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45992.795933217596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45992.795933217596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45992.795933217596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45992.795933217596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45992.795933217596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45992.795933217596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45992.795933217596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45992.795933217596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45992.795933217596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45992.795933217596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45992.795933217596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45992.795933217596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45992.795933217596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45992.795933217596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45992.795933217596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45992.795933217596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45992.795933217596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45992.795933217596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45992.795933217596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45992.795933217596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45992.795933217596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45992.795933217596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45992.795933217596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45992.795933217596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45992.795933217596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45992.795933217596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45992.795933217596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45992.795933217596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45992.795933217596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45992.795933217596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45992.795933217596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45992.795933217596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45992.795933217596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45992.795933217596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45992.795933217596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45992.795933217596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45992.795933217596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45992.795933217596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45992.795933217596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45992.795933217596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45992.795933217596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45992.795933217596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45992.795933217596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45992.795933217596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45992.795933217596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45992.795933217596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45992.795933217596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45992.795933217596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45992.795933217596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45992.795933217596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45992.795933217596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45992.795933217596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45992.795933217596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45992.795933217596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45992.795933217596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45992.795933217596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45992.795933217596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45992.795933217596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45992.795933217596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45992.795933217596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45992.795933217596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45992.795933217596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45992.795933217596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45992.795933217596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45992.795933217596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45992.795933217596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45992.795933217596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45992.795933217596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45992.795933217596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45992.795933217596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45992.795933217596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45992.795933217596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45992.795933217596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45992.795933217596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45992.795933217596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45992.795933217596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45992.795933217596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45992.795933217596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45992.795933217596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45992.795933217596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45992.795933217596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45992.795933217596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45992.795933217596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45992.795933217596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45992.795933217596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45992.795933217596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45992.795933217596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45992.795933217596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45992.795933217596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45992.795933217596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45992.795933217596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45992.795933217596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45992.795933217596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45992.795933217596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45992.795933217596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45992.795933217596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45992.795933217596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45992.795933217596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45992.795933217596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45992.795933217596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45992.795933217596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45992.795933217596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45992.795933217596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45992.795933217596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45992.795933217596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45992.795933217596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45992.795933217596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45992.795933217596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45992.795933217596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45992.795933217596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45992.795933217596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45992.795933217596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45992.795933217596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45992.795933217596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45992.795933217596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45992.795933217596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45992.795933217596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45992.795933217596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45992.795933217596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45992.795933217596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45992.795933217596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45992.795933217596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45992.795933217596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45992.795933217596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45992.795933217596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45992.795933217596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45992.795933217596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45992.795933217596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45992.795933217596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45992.795933217596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45992.795933217596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45992.795933217596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45992.795933217596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45992.795933217596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45992.795933217596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45992.795933217596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45992.795933217596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45992.795933217596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45992.795933217596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45992.795933217596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45992.795933217596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45992.795933217596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45992.795933217596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45992.795933217596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45992.795933217596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45992.795933217596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45992.795933217596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45992.795933217596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45992.795933217596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45992.795933217596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45992.795933217596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45992.795933217596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45992.795933217596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45992.795933217596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45992.795933217596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45992.795933217596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45992.795933217596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45992.795933217596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45992.795933217596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45992.795933217596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45992.795933217596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45992.795933217596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45992.795933217596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45992.795933217596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45992.795933217596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45992.795933217596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45992.795933217596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45992.795933217596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45992.795933217596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45992.795933217596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45992.795933217596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45992.795933217596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45992.795933217596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45992.795933217596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45992.795933217596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45992.795933217596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45992.795933217596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45992.795933217596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45992.795933217596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45992.795933217596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45992.795933217596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45992.795933217596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45992.795933217596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45992.795933217596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45992.795933217596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45992.795933217596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45992.795933217596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45992.795933217596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45992.795933217596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45992.795933217596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45992.795933217596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45992.795933217596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45992.795933217596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45992.795933217596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45992.795933217596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45992.795933217596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45992.795933217596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45992.795933217596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45992.795933217596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45992.795933217596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45992.795933217596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45992.795933217596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45992.795933217596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45992.795933217596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45992.795933217596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45992.795933217596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45992.795933217596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45992.795933217596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45992.795933217596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45992.795933217596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45992.795933217596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45992.795933217596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45992.795933217596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45992.795933217596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45992.795933217596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45992.795933217596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45992.795933217596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45992.795933217596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45992.795933217596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45992.795933217596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45992.795933217596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45992.795933217596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45992.795933217596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45992.795933217596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45992.795933217596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45992.795933217596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45992.795933217596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45992.795933217596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45992.795933217596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45992.795933217596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45992.795933217596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45992.795933217596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45992.795933217596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45992.795933217596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45992.795933217596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45992.795933217596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45992.795933217596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45992.795933217596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45992.795933217596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45992.795933217596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45992.795933217596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45992.795933217596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45992.795933217596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45992.795933217596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45992.795933217596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45992.795933217596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45992.795933217596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45992.795933217596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45992.795933217596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45992.795933217596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45992.795933217596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45992.795933217596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45992.795933217596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45992.795933217596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45992.795933217596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45992.795933217596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45992.795933217596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45992.795933217596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45992.795933217596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45992.795933217596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45992.795933217596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45992.795933217596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45992.795933217596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45992.795933217596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45992.795933217596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45992.795933217596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45992.795933217596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45992.795933217596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45992.795933217596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45992.795933217596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45992.795933217596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45992.795933217596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45992.795933217596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45992.795933217596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45992.795933217596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45992.795933217596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45992.795933217596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45992.795933217596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45992.795933217596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45992.795933217596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45992.795933217596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45992.795933217596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45992.795933217596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45992.795933217596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45992.795933217596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45992.795933217596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45992.795933217596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45992.795933217596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45992.795933217596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45992.795933217596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45992.795933217596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45992.795933217596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45992.795933217596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45992.795933217596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45992.795933217596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45992.795933217596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45992.795933217596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45992.795933217596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45992.795933217596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45992.795933217596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45992.795933217596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45992.795933217596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45992.795933217596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45992.795933217596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45992.795933217596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45992.795933217596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45992.795933217596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45992.795933217596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45992.795933217596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45992.795933217596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45992.795933217596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45992.795933217596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45992.795933217596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45992.795933217596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45992.795933217596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45992.795933217596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45992.795933217596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45992.795933217596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45992.795933217596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45992.795933217596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45992.795933217596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45992.795933217596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45992.795933217596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45992.795933217596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45992.795933217596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45992.795933217596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45992.795933217596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45992.795933217596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45992.795933217596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45992.795933217596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45992.795933217596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45992.795933217596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45992.795933217596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45992.795933217596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45992.795933217596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45992.795933217596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45992.795933217596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45992.795933217596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45992.795933217596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45992.795933217596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45992.795933217596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45992.795933217596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45992.795933217596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45992.795933217596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45992.795933217596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45992.795933217596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45992.795933217596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45992.795933217596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45992.795933217596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45992.795933217596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45992.795933217596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45992.795933217596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45992.795933217596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45992.795933217596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45992.795933217596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45992.795933217596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45992.795933217596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45992.795933217596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45992.795933217596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45992.795933217596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45992.795933217596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45992.795933217596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45992.795933217596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45992.795933217596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45992.795933217596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45992.795933217596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45992.795933217596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45992.795933217596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45992.795933217596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45992.795933217596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45992.795933217596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45992.795933217596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45992.795933217596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45992.795933217596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45992.795933217596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45992.795933217596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45992.795933217596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45992.795933217596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45992.795933217596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45992.795933217596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45992.795933217596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45992.795933217596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45992.795933217596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45992.795933217596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45992.795933217596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45992.795933217596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45992.795933217596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45992.795933217596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45992.795933217596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45992.795933217596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45992.795933217596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45992.795933217596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45992.795933217596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45992.795933217596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45992.795933217596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45992.795933217596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45992.795933217596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45992.795933217596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45992.795933217596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45992.795933217596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45992.795933217596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45992.795933217596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45992.795933217596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45992.795933217596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45992.795933217596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45992.795933217596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45992.795933217596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45992.795933217596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45992.795933217596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45992.795933217596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45992.795933217596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45992.795933217596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45992.795933217596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45992.795933217596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45992.795933217596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45992.795933217596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45992.795933217596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45992.795933217596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45992.795933217596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45992.795933217596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45992.795933217596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45992.795933217596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45992.795933217596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45992.795933217596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45992.795933217596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45992.795933217596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45992.795933217596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45992.795933217596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45992.795933217596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45992.795933217596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45992.795933217596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45992.795933217596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45992.795933217596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45992.795933217596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45992.795933217596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45992.795933217596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45992.795933217596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45992.795933217596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45992.795933217596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45992.795933217596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45992.795933217596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45992.795933217596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45992.795933217596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45992.795933217596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45992.795933217596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45992.795933217596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45992.795933217596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45992.795933217596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45992.795933217596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45992.795933217596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45992.795933217596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45992.795933217596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45992.795933217596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45992.795933217596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45992.795933217596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45992.795933217596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45992.795933217596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45992.795933217596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45992.795933217596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45992.795933217596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45992.795933217596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45992.795933217596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45992.795933217596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45992.795933217596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45992.795933217596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45992.795933217596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45992.795933217596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45992.795933217596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45992.795933217596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45992.795933217596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45992.795933217596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45992.795933217596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45992.795933217596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45992.795933217596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45992.795933217596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45992.795933217596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45992.795933217596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45992.795933217596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45992.795933217596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45992.795933217596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45992.795933217596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45992.795933217596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45992.795933217596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45992.795933217596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45992.795933217596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45992.795933217596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45992.795933217596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45992.795933217596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45992.795933217596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45992.795933217596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45992.795933217596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45992.795933217596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45992.795933217596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45992.795933217596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45992.795933217596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45992.795933217596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45992.795933217596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45992.795933217596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45992.795933217596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45992.795933217596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45992.795933217596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45992.795933217596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45992.795933217596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45992.795933217596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45992.795933217596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45992.795933217596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45992.795933217596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45992.795933217596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45992.795933217596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45992.795933217596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45992.795933217596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45992.795933217596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45992.795933217596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45992.795933217596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45992.795933217596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45992.795933217596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45992.795933217596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45992.795933217596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45992.795933217596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45992.795933217596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45992.795933217596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45992.795933217596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45992.795933217596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45992.795933217596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45992.795933217596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45992.795933217596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45992.795933217596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45992.795933217596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45992.795933217596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45992.795933217596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45992.795933217596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45992.795933217596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45992.795933217596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45992.795933217596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45992.795933217596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45992.795933217596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45992.795933217596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45992.795933217596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45992.795933217596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45992.795933217596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45992.795933217596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45992.795933217596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45992.795933217596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45992.795933217596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45992.795933217596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45992.795933217596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45992.795933217596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45992.795933217596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45992.795933217596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45992.795933217596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45992.795933217596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45992.795933217596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45992.795933217596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45992.795933217596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45992.795933217596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45992.795933217596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45992.795933217596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45992.795933217596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45992.795933217596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45992.795933217596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45992.795933217596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45992.795933217596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45992.795933217596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45992.795933217596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45992.795933217596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45992.795933217596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45992.795933217596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45992.795933217596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45992.795933217596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45992.795933217596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45992.795933217596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45992.795933217596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45992.795933217596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45992.795933217596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45992.795933217596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45992.795933217596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45992.795933217596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45992.795933217596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45992.795933217596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45992.795933217596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45992.795933217596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45992.795933217596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45992.795933217596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45992.795933217596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45992.795933217596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45992.795933217596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45992.795933217596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45992.795933217596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45992.795933217596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45992.795933217596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45992.795933217596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45992.795933217596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45992.795933217596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45992.795933217596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45992.795933217596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45992.795933217596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45992.795933217596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45992.795933217596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45992.795933217596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45992.795933217596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45992.795933217596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45992.795933217596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45992.795933217596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45992.795933217596</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45992.795933217596</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45992.795933217596</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45992.795933217596</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45992.795933217596</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4"/>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289.31521562499984</v>
      </c>
      <c r="H2" s="92">
        <v>45703.474768518521</v>
      </c>
      <c r="I2" s="92" t="str">
        <f>IFERROR(VLOOKUP(D2,DB!A:F,6,0),"")</f>
        <v>SCECO</v>
      </c>
      <c r="J2" s="92" t="str">
        <f>IFERROR(VLOOKUP(D2,DB!A:G,7,0),"")</f>
        <v>Dead</v>
      </c>
      <c r="K2" s="94" t="s">
        <v>39193</v>
      </c>
      <c r="L2" s="88" t="str">
        <f>IFERROR(VLOOKUP(D2,DB!A:I,9,0),"")</f>
        <v>Latis</v>
      </c>
    </row>
    <row r="3" spans="1:16" ht="15" customHeight="1">
      <c r="A3" s="110" t="s">
        <v>39194</v>
      </c>
      <c r="B3" s="88" t="str">
        <f>IFERROR(VLOOKUP(D3,DB!A:K,11,0),"")</f>
        <v>R4</v>
      </c>
      <c r="C3" s="90">
        <v>2</v>
      </c>
      <c r="D3" s="88" t="s">
        <v>35271</v>
      </c>
      <c r="E3" s="91" t="s">
        <v>39106</v>
      </c>
      <c r="F3" s="92">
        <v>45992.715254629627</v>
      </c>
      <c r="G3" s="93">
        <f t="shared" ref="G3:G6" ca="1" si="0">IFERROR(NOW()-F3,"")</f>
        <v>8.0678587968577631E-2</v>
      </c>
      <c r="H3" s="92">
        <v>45992.705231481479</v>
      </c>
      <c r="I3" s="110" t="str">
        <f>IFERROR(VLOOKUP(D3,DB!A:F,6,0),"")</f>
        <v>Generator-SG</v>
      </c>
      <c r="J3" s="110" t="str">
        <f>IFERROR(VLOOKUP(D3,DB!A:G,7,0),"")</f>
        <v>Dead</v>
      </c>
      <c r="K3" s="94" t="s">
        <v>39195</v>
      </c>
      <c r="L3" s="88" t="str">
        <f>IFERROR(VLOOKUP(D3,DB!A:I,9,0),"")</f>
        <v>Latis</v>
      </c>
    </row>
    <row r="4" spans="1:16" ht="15" customHeight="1">
      <c r="A4" s="110"/>
      <c r="B4" s="110"/>
      <c r="C4" s="90"/>
      <c r="D4" s="88"/>
      <c r="E4" s="91"/>
      <c r="F4" s="92"/>
      <c r="G4" s="93">
        <f t="shared" ca="1" si="0"/>
        <v>45992.795933217596</v>
      </c>
      <c r="H4" s="92"/>
      <c r="I4" s="110" t="str">
        <f>IFERROR(VLOOKUP(D4,DB!A:F,6,0),"")</f>
        <v/>
      </c>
      <c r="J4" s="110" t="str">
        <f>IFERROR(VLOOKUP(D4,DB!A:G,7,0),"")</f>
        <v/>
      </c>
      <c r="K4" s="94"/>
      <c r="L4" s="88" t="str">
        <f>IFERROR(VLOOKUP(D4,DB!A:I,9,0),"")</f>
        <v/>
      </c>
    </row>
    <row r="5" spans="1:16" ht="15" customHeight="1">
      <c r="A5" s="110"/>
      <c r="B5" s="110"/>
      <c r="C5" s="90"/>
      <c r="D5" s="88"/>
      <c r="E5" s="91"/>
      <c r="F5" s="92"/>
      <c r="G5" s="93">
        <f t="shared" ca="1" si="0"/>
        <v>45992.795933217596</v>
      </c>
      <c r="H5" s="92"/>
      <c r="I5" s="110" t="str">
        <f>IFERROR(VLOOKUP(D5,DB!A:F,6,0),"")</f>
        <v/>
      </c>
      <c r="J5" s="110" t="str">
        <f>IFERROR(VLOOKUP(D5,DB!A:G,7,0),"")</f>
        <v/>
      </c>
      <c r="K5" s="94"/>
      <c r="L5" s="88" t="str">
        <f>IFERROR(VLOOKUP(D5,DB!A:I,9,0),"")</f>
        <v/>
      </c>
    </row>
    <row r="6" spans="1:16" ht="15" customHeight="1">
      <c r="A6" s="110"/>
      <c r="B6" s="110"/>
      <c r="C6" s="90"/>
      <c r="D6" s="88"/>
      <c r="E6" s="91"/>
      <c r="F6" s="92"/>
      <c r="G6" s="93">
        <f t="shared" ca="1" si="0"/>
        <v>45992.795933217596</v>
      </c>
      <c r="H6" s="92"/>
      <c r="I6" s="110" t="str">
        <f>IFERROR(VLOOKUP(D6,DB!A:F,6,0),"")</f>
        <v/>
      </c>
      <c r="J6" s="110" t="str">
        <f>IFERROR(VLOOKUP(D6,DB!A:G,7,0),"")</f>
        <v/>
      </c>
      <c r="K6" s="94"/>
      <c r="L6" s="88" t="str">
        <f>IFERROR(VLOOKUP(D6,DB!A:I,9,0),"")</f>
        <v/>
      </c>
    </row>
    <row r="7" spans="1:16" ht="15" customHeight="1">
      <c r="A7" s="110"/>
      <c r="B7" s="110"/>
      <c r="C7" s="90"/>
      <c r="D7" s="88"/>
      <c r="E7" s="91"/>
      <c r="F7" s="92"/>
      <c r="G7" s="93">
        <f ca="1">IFERROR(NOW()-F7,"")</f>
        <v>45992.79593310185</v>
      </c>
      <c r="H7" s="92"/>
      <c r="I7" s="110" t="str">
        <f>IFERROR(VLOOKUP(D7,DB!A:F,6,0),"")</f>
        <v/>
      </c>
      <c r="J7" s="110" t="str">
        <f>IFERROR(VLOOKUP(D7,DB!A:G,7,0),"")</f>
        <v/>
      </c>
      <c r="K7" s="94"/>
      <c r="L7" s="88" t="str">
        <f>IFERROR(VLOOKUP(D7,DB!A:I,9,0),"")</f>
        <v/>
      </c>
    </row>
    <row r="8" spans="1:16" ht="15" customHeight="1">
      <c r="A8" s="110"/>
      <c r="B8" s="110"/>
      <c r="C8" s="90"/>
      <c r="D8" s="88"/>
      <c r="E8" s="91"/>
      <c r="F8" s="92"/>
      <c r="G8" s="93">
        <f t="shared" ref="G7:G70" ca="1" si="1">IFERROR(NOW()-F8,"")</f>
        <v>45992.795933217596</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1"/>
        <v>45992.795933217596</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1"/>
        <v>45992.795933217596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45992.795933217596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45992.795933217596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45992.795933217596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45992.795933217596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45992.795933217596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45992.795933217596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45992.795933217596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45992.795933217596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45992.795933217596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45992.795933217596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45992.795933217596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45992.795933217596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45992.795933217596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45992.795933217596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45992.795933217596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45992.795933217596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45992.795933217596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45992.795933217596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45992.795933217596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45992.795933217596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45992.795933217596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45992.795933217596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45992.795933217596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45992.795933217596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45992.795933217596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45992.795933217596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45992.795933217596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45992.795933217596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45992.795933217596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45992.795933217596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45992.795933217596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45992.795933217596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45992.795933217596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45992.795933217596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45992.795933217596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45992.795933217596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45992.795933217596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45992.795933217596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45992.795933217596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45992.795933217596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45992.795933217596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45992.795933217596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45992.795933217596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45992.795933217596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45992.795933217596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45992.795933217596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45992.795933217596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45992.795933217596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45992.795933217596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45992.795933217596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45992.795933217596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45992.795933217596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45992.795933217596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45992.795933217596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45992.795933217596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45992.795933217596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45992.795933217596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45992.795933217596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45992.795933217596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45992.795933217596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ref="G71:G134" ca="1" si="2">IFERROR(NOW()-F71,"")</f>
        <v>45992.795933217596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45992.795933217596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45992.795933217596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45992.795933217596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45992.795933217596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45992.795933217596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45992.795933217596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45992.795933217596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45992.795933217596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45992.795933217596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45992.795933217596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45992.795933217596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45992.795933217596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45992.795933217596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45992.795933217596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45992.795933217596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45992.795933217596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45992.795933217596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45992.795933217596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45992.795933217596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45992.795933217596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45992.795933217596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45992.795933217596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45992.795933217596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45992.795933217596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45992.795933217596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45992.795933217596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45992.795933217596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45992.795933217596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45992.795933217596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45992.795933217596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45992.795933217596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45992.795933217596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45992.795933217596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45992.795933217596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45992.795933217596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45992.795933217596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45992.795933217596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45992.795933217596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45992.795933217596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45992.795933217596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45992.795933217596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45992.795933217596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45992.795933217596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45992.795933217596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45992.795933217596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45992.795933217596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45992.795933217596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45992.795933217596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45992.795933217596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45992.795933217596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45992.795933217596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45992.795933217596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45992.795933217596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45992.795933217596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45992.795933217596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45992.795933217596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45992.795933217596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45992.795933217596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45992.795933217596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45992.795933217596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45992.795933217596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45992.795933217596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45992.795933217596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ref="G135:G198" ca="1" si="3">IFERROR(NOW()-F135,"")</f>
        <v>45992.795933217596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45992.795933217596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45992.795933217596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45992.795933217596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45992.795933217596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45992.795933217596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45992.795933217596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45992.795933217596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45992.795933217596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45992.795933217596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45992.795933217596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45992.795933217596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45992.795933217596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45992.795933217596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45992.795933217596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45992.795933217596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45992.795933217596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45992.795933217596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45992.795933217596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45992.795933217596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45992.795933217596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45992.795933217596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45992.795933217596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45992.795933217596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45992.795933217596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45992.795933217596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45992.795933217596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45992.795933217596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45992.795933217596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45992.795933217596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45992.795933217596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45992.795933217596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45992.795933217596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45992.795933217596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45992.795933217596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45992.795933217596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45992.795933217596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45992.795933217596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45992.795933217596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45992.795933217596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45992.795933217596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45992.795933217596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45992.795933217596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45992.795933217596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45992.795933217596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45992.795933217596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45992.795933217596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45992.795933217596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45992.795933217596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45992.795933217596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45992.795933217596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45992.795933217596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45992.795933217596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45992.795933217596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45992.795933217596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45992.795933217596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45992.795933217596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45992.795933217596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45992.795933217596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45992.795933217596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45992.795933217596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45992.795933217596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45992.795933217596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45992.795933217596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ref="G199:G244" ca="1" si="4">IFERROR(NOW()-F199,"")</f>
        <v>45992.795933217596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45992.795933217596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45992.795933217596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45992.795933217596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45992.795933217596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45992.795933217596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45992.795933217596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45992.795933217596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45992.795933217596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45992.795933217596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45992.795933217596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45992.795933217596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45992.795933217596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45992.795933217596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45992.795933217596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45992.795933217596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45992.795933217596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45992.795933217596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45992.795933217596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45992.795933217596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45992.795933217596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45992.795933217596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45992.795933217596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45992.795933217596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45992.795933217596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45992.795933217596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45992.795933217596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45992.795933217596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45992.795933217596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45992.795933217596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45992.795933217596</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45992.795933217596</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45992.795933217596</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45992.795933217596</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45992.795933217596</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45992.795933217596</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45992.795933217596</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45992.795933217596</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45992.795933217596</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45992.795933217596</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45992.795933217596</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45992.795933217596</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45992.795933217596</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45992.795933217596</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45992.795933217596</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45992.795933217596</v>
      </c>
      <c r="H244" s="92"/>
      <c r="I244" s="110" t="str">
        <f>IFERROR(VLOOKUP(D244,DB!A:F,6,0),"")</f>
        <v/>
      </c>
      <c r="J244" s="110" t="str">
        <f>IFERROR(VLOOKUP(D244,DB!A:G,7,0),"")</f>
        <v/>
      </c>
      <c r="K244" s="94"/>
      <c r="L244" s="88" t="str">
        <f>IFERROR(VLOOKUP(D244,DB!A:I,9,0),"")</f>
        <v/>
      </c>
    </row>
  </sheetData>
  <dataValidations count="2">
    <dataValidation allowBlank="1" showInputMessage="1" showErrorMessage="1" sqref="E1" xr:uid="{A4F81451-56CC-4543-9497-104C4E44EE4B}"/>
    <dataValidation type="list" allowBlank="1" showInputMessage="1" showErrorMessage="1" sqref="E2:E24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3"/>
  <sheetViews>
    <sheetView tabSelected="1" workbookViewId="0">
      <selection activeCell="A6" sqref="A6:XFD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39196</v>
      </c>
      <c r="B2" s="37" t="str">
        <f>IFERROR(VLOOKUP(D2,DB!A:K,11,0),"")</f>
        <v>R5</v>
      </c>
      <c r="C2" s="37">
        <v>3</v>
      </c>
      <c r="D2" s="103" t="s">
        <v>36085</v>
      </c>
      <c r="E2" s="37" t="s">
        <v>39106</v>
      </c>
      <c r="F2" s="38">
        <v>45891.832060185188</v>
      </c>
      <c r="G2" s="105">
        <f ca="1">IFERROR(NOW()-F2,"")</f>
        <v>100.96387303240772</v>
      </c>
      <c r="H2" s="38">
        <v>45891.790393518517</v>
      </c>
      <c r="I2" s="37" t="str">
        <f>IFERROR(VLOOKUP(D2,DB!A:F,6,0),"")</f>
        <v>Generator-SG</v>
      </c>
      <c r="J2" s="37" t="str">
        <f>IFERROR(VLOOKUP(D2,DB!A:G,7,0),"")</f>
        <v>Vandalized</v>
      </c>
      <c r="K2" s="37" t="s">
        <v>39197</v>
      </c>
      <c r="L2" s="37" t="str">
        <f>IFERROR(VLOOKUP(D2,DB!A:I,9,0),"")</f>
        <v>Latis</v>
      </c>
      <c r="M2" s="102"/>
    </row>
    <row r="3" spans="1:13" s="39" customFormat="1" ht="30.75">
      <c r="A3" s="37" t="s">
        <v>39198</v>
      </c>
      <c r="B3" s="37" t="str">
        <f>IFERROR(VLOOKUP(D3,DB!A:K,11,0),"")</f>
        <v>R5</v>
      </c>
      <c r="C3" s="37">
        <v>1</v>
      </c>
      <c r="D3" s="37" t="s">
        <v>33407</v>
      </c>
      <c r="E3" s="37" t="s">
        <v>39185</v>
      </c>
      <c r="F3" s="38">
        <v>45926.188877314817</v>
      </c>
      <c r="G3" s="105">
        <f t="shared" ref="G3" ca="1" si="0">IFERROR(NOW()-F3,"")</f>
        <v>66.607055902779393</v>
      </c>
      <c r="H3" s="38">
        <v>45926.158159722225</v>
      </c>
      <c r="I3" s="37" t="str">
        <f>IFERROR(VLOOKUP(D3,DB!A:F,6,0),"")</f>
        <v>SCECO</v>
      </c>
      <c r="J3" s="37" t="str">
        <f>IFERROR(VLOOKUP(D3,DB!A:G,7,0),"")</f>
        <v>Good</v>
      </c>
      <c r="K3" s="37" t="s">
        <v>39199</v>
      </c>
      <c r="L3" s="37" t="str">
        <f>IFERROR(VLOOKUP(D3,DB!A:I,9,0),"")</f>
        <v>Latis</v>
      </c>
      <c r="M3" s="102"/>
    </row>
    <row r="4" spans="1:13" s="39" customFormat="1" ht="39.75" customHeight="1">
      <c r="A4" s="106" t="s">
        <v>39200</v>
      </c>
      <c r="B4" s="106" t="str">
        <f>IFERROR(VLOOKUP(D4,DB!A:K,11,0),"")</f>
        <v>R5</v>
      </c>
      <c r="C4" s="106">
        <v>1</v>
      </c>
      <c r="D4" s="106" t="s">
        <v>34832</v>
      </c>
      <c r="E4" s="106" t="s">
        <v>39185</v>
      </c>
      <c r="F4" s="107">
        <v>45948.661111111112</v>
      </c>
      <c r="G4" s="108">
        <f t="shared" ref="G4" ca="1" si="1">IFERROR(NOW()-F4,"")</f>
        <v>44.134822106483625</v>
      </c>
      <c r="H4" s="107">
        <v>45948.661111111112</v>
      </c>
      <c r="I4" s="106" t="str">
        <f>IFERROR(VLOOKUP(D4,DB!A:F,6,0),"")</f>
        <v>SCECO</v>
      </c>
      <c r="J4" s="106" t="str">
        <f>IFERROR(VLOOKUP(D4,DB!A:G,7,0),"")</f>
        <v>Dead</v>
      </c>
      <c r="K4" s="106" t="s">
        <v>39201</v>
      </c>
      <c r="L4" s="106" t="str">
        <f>IFERROR(VLOOKUP(D4,DB!A:I,9,0),"")</f>
        <v>Latis</v>
      </c>
    </row>
    <row r="5" spans="1:13" s="39" customFormat="1" ht="30.75">
      <c r="A5" s="106" t="s">
        <v>39202</v>
      </c>
      <c r="B5" s="106" t="str">
        <f>IFERROR(VLOOKUP(D5,DB!A:K,11,0),"")</f>
        <v>R5</v>
      </c>
      <c r="C5" s="106">
        <v>1</v>
      </c>
      <c r="D5" s="106" t="s">
        <v>36592</v>
      </c>
      <c r="E5" s="106" t="s">
        <v>39106</v>
      </c>
      <c r="F5" s="107">
        <v>45981.373298611114</v>
      </c>
      <c r="G5" s="108">
        <f ca="1">IFERROR(NOW()-F5,"")</f>
        <v>11.422634606482461</v>
      </c>
      <c r="H5" s="136">
        <v>45981.360798611109</v>
      </c>
      <c r="I5" s="106" t="str">
        <f>IFERROR(VLOOKUP(D5,DB!A:F,6,0),"")</f>
        <v>SCECO</v>
      </c>
      <c r="J5" s="106" t="str">
        <f>IFERROR(VLOOKUP(D5,DB!A:G,7,0),"")</f>
        <v>Dead</v>
      </c>
      <c r="K5" s="106" t="s">
        <v>39203</v>
      </c>
      <c r="L5" s="106" t="str">
        <f>IFERROR(VLOOKUP(D5,DB!A:I,9,0),"")</f>
        <v>Latis</v>
      </c>
    </row>
    <row r="6" spans="1:13">
      <c r="A6" s="37"/>
      <c r="B6" s="37" t="str">
        <f>IFERROR(VLOOKUP(D6,DB!A:K,11,0),"")</f>
        <v/>
      </c>
      <c r="C6" s="37"/>
      <c r="D6" s="153"/>
      <c r="E6" s="37"/>
      <c r="F6" s="38"/>
      <c r="G6" s="105">
        <f ca="1">IFERROR(NOW()-F6,"")</f>
        <v>45992.795933217596</v>
      </c>
      <c r="H6" s="38"/>
      <c r="I6" s="37" t="str">
        <f>IFERROR(VLOOKUP(D6,DB!A:F,6,0),"")</f>
        <v/>
      </c>
      <c r="J6" s="37" t="str">
        <f>IFERROR(VLOOKUP(D6,DB!A:G,7,0),"")</f>
        <v/>
      </c>
      <c r="K6" s="37"/>
      <c r="L6" s="37" t="str">
        <f>IFERROR(VLOOKUP(D6,DB!A:I,9,0),"")</f>
        <v/>
      </c>
    </row>
    <row r="7" spans="1:13">
      <c r="A7" s="37"/>
      <c r="B7" s="37" t="str">
        <f>IFERROR(VLOOKUP(D7,DB!A:K,11,0),"")</f>
        <v/>
      </c>
      <c r="C7" s="37"/>
      <c r="D7" s="37"/>
      <c r="E7" s="37"/>
      <c r="F7" s="38"/>
      <c r="G7" s="105">
        <f ca="1">IFERROR(NOW()-F7,"")</f>
        <v>45992.795933217596</v>
      </c>
      <c r="H7" s="38"/>
      <c r="I7" s="37" t="str">
        <f>IFERROR(VLOOKUP(D7,DB!A:F,6,0),"")</f>
        <v/>
      </c>
      <c r="J7" s="37" t="str">
        <f>IFERROR(VLOOKUP(D7,DB!A:G,7,0),"")</f>
        <v/>
      </c>
      <c r="K7" s="37"/>
      <c r="L7" s="37" t="str">
        <f>IFERROR(VLOOKUP(D7,DB!A:I,9,0),"")</f>
        <v/>
      </c>
    </row>
    <row r="8" spans="1:13">
      <c r="A8" s="37"/>
      <c r="B8" s="37" t="str">
        <f>IFERROR(VLOOKUP(D8,DB!A:K,11,0),"")</f>
        <v/>
      </c>
      <c r="C8" s="37"/>
      <c r="D8" s="37"/>
      <c r="E8" s="37"/>
      <c r="F8" s="38"/>
      <c r="G8" s="105">
        <f ca="1">IFERROR(NOW()-F8,"")</f>
        <v>45992.795933217596</v>
      </c>
      <c r="H8" s="38"/>
      <c r="I8" s="37" t="str">
        <f>IFERROR(VLOOKUP(D8,DB!A:F,6,0),"")</f>
        <v/>
      </c>
      <c r="J8" s="37" t="str">
        <f>IFERROR(VLOOKUP(D8,DB!A:G,7,0),"")</f>
        <v/>
      </c>
      <c r="K8" s="37"/>
      <c r="L8" s="37" t="str">
        <f>IFERROR(VLOOKUP(D8,DB!A:I,9,0),"")</f>
        <v/>
      </c>
    </row>
    <row r="9" spans="1:13">
      <c r="A9" s="37"/>
      <c r="B9" s="37" t="str">
        <f>IFERROR(VLOOKUP(D9,DB!A:K,11,0),"")</f>
        <v/>
      </c>
      <c r="C9" s="37"/>
      <c r="D9" s="37"/>
      <c r="E9" s="37"/>
      <c r="F9" s="38"/>
      <c r="G9" s="105">
        <f ca="1">IFERROR(NOW()-F9,"")</f>
        <v>45992.795933217596</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45992.795933217596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45992.795933217596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45992.795933217596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45992.795933217596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45992.795933217596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45992.795933217596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45992.795933217596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45992.795933217596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45992.795933217596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45992.795933217596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45992.795933217596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45992.795933217596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45992.795933217596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45992.795933217596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45992.795933217596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45992.795933217596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45992.795933217596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45992.795933217596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45992.795933217596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45992.795933217596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45992.795933217596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45992.795933217596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45992.795933217596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45992.795933217596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45992.795933217596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45992.795933217596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45992.795933217596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45992.795933217596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45992.795933217596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45992.795933217596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45992.795933217596</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45992.795933217596</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45992.795933217596</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45992.795933217596</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45992.795933217596</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45992.795933217596</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45992.795933217596</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45992.795933217596</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45992.795933217596</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45992.795933217596</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45992.795933217596</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45992.795933217596</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45992.795933217596</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45992.795933217596</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45992.795933217596</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45992.795933217596</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45992.795933217596</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45992.795933217596</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45992.795933217596</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45992.795933217596</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45992.795933217596</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45992.795933217596</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45992.795933217596</v>
      </c>
      <c r="H62" s="38"/>
      <c r="I62" s="37" t="str">
        <f>IFERROR(VLOOKUP(D62,DB!A:F,6,0),"")</f>
        <v/>
      </c>
      <c r="J62" s="37" t="str">
        <f>IFERROR(VLOOKUP(D62,DB!A:G,7,0),"")</f>
        <v/>
      </c>
      <c r="K62" s="37"/>
      <c r="L62" s="37" t="str">
        <f>IFERROR(VLOOKUP(D62,DB!A:I,9,0),"")</f>
        <v/>
      </c>
    </row>
    <row r="63" spans="1:12">
      <c r="A63" s="150"/>
      <c r="B63" s="150" t="str">
        <f>IFERROR(VLOOKUP(D63,DB!A:K,11,0),"")</f>
        <v/>
      </c>
      <c r="C63" s="150"/>
      <c r="D63" s="150"/>
      <c r="E63" s="150"/>
      <c r="F63" s="151"/>
      <c r="G63" s="152">
        <f ca="1">IFERROR(NOW()-F63,"")</f>
        <v>45992.795933217596</v>
      </c>
      <c r="H63" s="151"/>
      <c r="I63" s="150" t="str">
        <f>IFERROR(VLOOKUP(D63,DB!A:F,6,0),"")</f>
        <v/>
      </c>
      <c r="J63" s="150" t="str">
        <f>IFERROR(VLOOKUP(D63,DB!A:G,7,0),"")</f>
        <v/>
      </c>
      <c r="K63" s="150"/>
      <c r="L63" s="150" t="str">
        <f>IFERROR(VLOOKUP(D63,DB!A:I,9,0),"")</f>
        <v/>
      </c>
    </row>
  </sheetData>
  <dataValidations count="2">
    <dataValidation allowBlank="1" showInputMessage="1" showErrorMessage="1" sqref="E1" xr:uid="{920C6338-E771-4DAE-8C89-92A9093EA4DE}"/>
    <dataValidation type="list" allowBlank="1" showInputMessage="1" showErrorMessage="1" sqref="E2:E6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6"/>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45992.795933217596</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45992.795933217596</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45992.795933217596</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45992.795933217596</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45992.795933217596</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45992.795933217596</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45992.795933217596</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45992.795933217596</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45992.795933217596</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45992.795933217596</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45992.795933217596</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45992.795933217596</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45992.795933217596</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45992.795933217596</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45992.795933217596</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45992.795933217596</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45992.795933217596</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45992.795933217596</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45992.795933217596</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45992.795933217596</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45992.795933217596</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45992.795933217596</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45992.795933217596</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45992.795933217596</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45992.795933217596</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45992.795933217596</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45992.795933217596</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45992.795933217596</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45992.795933217596</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45992.795933217596</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45992.795933217596</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45992.795933217596</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45992.795933217596</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45992.795933217596</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45992.795933217596</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45992.795933217596</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45992.795933217596</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45992.795933217596</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45992.795933217596</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45992.795933217596</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45992.795933217596</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45992.795933217596</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45992.795933217596</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45992.795933217596</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45992.795933217596</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45992.795933217596</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45992.795933217596</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45992.795933217596</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45992.795933217596</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45992.795933217596</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45992.795933217596</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45992.795933217596</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45992.795933217596</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45992.795933217596</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45992.795933217596</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45992.795933217596</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45992.795933217596</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45992.795933217596</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45992.795933217596</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45992.795933217596</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45992.795933217596</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45992.795933217596</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45992.795933217596</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45992.795933217596</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45992.795933217596</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45992.795933217596</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45992.795933217596</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45992.795933217596</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45992.795933217596</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45992.795933217596</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45992.795933217596</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45992.795933217596</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45992.795933217596</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45992.795933217596</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45992.795933217596</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45992.795933217596</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45992.795933217596</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45992.795933217596</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45992.795933217596</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45992.795933217596</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45992.795933217596</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45992.795933217596</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45992.795933217596</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45992.795933217596</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45992.795933217596</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45992.795933217596</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45992.795933217596</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45992.795933217596</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45992.795933217596</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45992.795933217596</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45992.795933217596</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45992.795933217596</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45992.795933217596</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45992.795933217596</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45992.795933217596</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45992.795933217596</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45992.795933217596</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45992.795933217596</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45992.795933217596</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45992.795933217596</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45992.795933217596</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45992.795933217596</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45992.795933217596</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45992.795933217596</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45992.795933217596</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45992.795933217596</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45992.795933217596</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45992.795933217596</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45992.795933217596</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45992.795933217596</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45992.795933217596</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45992.795933217596</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45992.795933217596</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45992.795933217596</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45992.795933217596</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45992.795933217596</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45992.795933217596</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45992.795933217596</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45992.795933217596</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45992.795933217596</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45992.795933217596</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45992.795933217596</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45992.795933217596</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45992.795933217596</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45992.795933217596</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45992.795933217596</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45992.795933217596</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45992.795933217596</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45992.795933217596</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45992.795933217596</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45992.795933217596</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45992.795933217596</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45992.795933217596</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45992.795933217596</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45992.795933217596</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45992.795933217596</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45992.795933217596</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45992.795933217596</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45992.795933217596</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45992.795933217596</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45992.795933217596</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45992.795933217596</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45992.795933217596</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45992.795933217596</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45992.795933217596</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45992.795933217596</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45992.795933217596</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45992.795933217596</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45992.795933217596</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45992.795933217596</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45992.795933217596</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45992.795933217596</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45992.795933217596</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45992.795933217596</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45992.795933217596</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45992.795933217596</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45992.795933217596</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45992.795933217596</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45992.795933217596</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45992.795933217596</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45992.795933217596</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45992.795933217596</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45992.795933217596</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45992.795933217596</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45992.795933217596</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45992.795933217596</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45992.795933217596</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45992.795933217596</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45992.795933217596</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45992.795933217596</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45992.795933217596</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45992.795933217596</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45992.795933217596</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45992.795933217596</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45992.795933217596</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45992.795933217596</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45992.795933217596</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45992.795933217596</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45992.795933217596</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45992.795933217596</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45992.795933217596</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45992.795933217596</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45992.795933217596</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45992.795933217596</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45992.795933217596</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45992.795933217596</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45992.795933217596</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45992.795933217596</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45992.795933217596</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45992.795933217596</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45992.795933217596</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45992.795933217596</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45992.795933217596</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45992.795933217596</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45992.795933217596</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45992.795933217596</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45992.795933217596</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45992.795933217596</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45992.795933217596</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45992.795933217596</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45992.795933217596</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45992.795933217596</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45992.795933217596</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45992.795933217596</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45992.795933217596</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45992.795933217596</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45992.795933217596</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45992.795933217596</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45992.795933217596</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45992.795933217596</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45992.795933217596</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45992.795933217596</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45992.795933217596</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45992.795933217596</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45992.795933217596</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45992.795933217596</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45992.795933217596</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45992.795933217596</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45992.795933217596</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45992.795933217596</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45992.795933217596</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45992.795933217596</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45992.795933217596</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45992.795933217596</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45992.795933217596</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45992.795933217596</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45992.795933217596</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45992.795933217596</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45992.795933217596</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45992.795933217596</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45992.795933217596</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45992.795933217596</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45992.795933217596</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45992.795933217596</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45992.795933217596</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45992.795933217596</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45992.795933217596</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45992.795933217596</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45992.795933217596</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45992.795933217596</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45992.795933217596</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45992.795933217596</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45992.795933217596</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45992.795933217596</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45992.795933217596</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45992.795933217596</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45992.795933217596</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45992.795933217596</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45992.795933217596</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45992.795933217596</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45992.795933217596</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45992.795933217596</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45992.795933217596</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45992.795933217596</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45992.795933217596</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45992.795933217596</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45992.795933217596</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45992.795933217596</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45992.795933217596</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45992.795933217596</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45992.795933217596</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45992.795933217596</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45992.795933217596</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45992.795933217596</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45992.795933217596</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45992.795933217596</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45992.795933217596</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45992.795933217596</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45992.795933217596</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45992.795933217596</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45992.795933217596</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45992.795933217596</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45992.795933217596</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45992.795933217596</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45992.795933217596</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45992.795933217596</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45992.795933217596</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45992.795933217596</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45992.795933217596</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45992.795933217596</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45992.795933217596</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45992.795933217596</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45992.795933217596</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45992.795933217596</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45992.795933217596</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45992.795933217596</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45992.795933217596</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45992.795933217596</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45992.795933217596</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45992.795933217596</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45992.795933217596</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45992.795933217596</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45992.795933217596</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45992.795933217596</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45992.795933217596</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45992.795933217596</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45992.795933217596</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45992.795933217596</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45992.795933217596</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45992.795933217596</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45992.795933217596</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45992.795933217596</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45992.795933217596</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45992.795933217596</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45992.795933217596</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45992.795933217596</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45992.795933217596</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45992.795933217596</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45992.795933217596</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45992.795933217596</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45992.795933217596</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45992.795933217596</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45992.795933217596</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45992.795933217596</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45992.795933217596</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45992.795933217596</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45992.795933217596</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45992.795933217596</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45992.795933217596</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45992.795933217596</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45992.795933217596</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45992.795933217596</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45992.795933217596</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45992.795933217596</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45992.795933217596</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45992.795933217596</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45992.795933217596</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45992.795933217596</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45992.795933217596</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45992.795933217596</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45992.795933217596</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45992.795933217596</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45992.795933217596</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45992.795933217596</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45992.795933217596</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45992.795933217596</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45992.795933217596</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45992.795933217596</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45992.795933217596</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45992.795933217596</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45992.795933217596</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45992.795933217596</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45992.795933217596</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45992.795933217596</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45992.795933217596</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45992.795933217596</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45992.795933217596</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45992.795933217596</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45992.795933217596</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45992.795933217596</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45992.795933217596</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45992.795933217596</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45992.795933217596</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45992.795933217596</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45992.795933217596</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45992.795933217596</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45992.795933217596</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45992.795933217596</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45992.795933217596</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45992.795933217596</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45992.795933217596</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45992.795933217596</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45992.795933217596</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45992.795933217596</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45992.795933217596</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45992.795933217596</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45992.795933217596</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45992.795933217596</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45992.795933217596</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45992.795933217596</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45992.795933217596</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45992.795933217596</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45992.795933217596</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45992.795933217596</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45992.795933217596</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45992.795933217596</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45992.795933217596</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45992.795933217596</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45992.795933217596</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45992.795933217596</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45992.795933217596</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45992.795933217596</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45992.795933217596</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45992.795933217596</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45992.795933217596</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45992.795933217596</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45992.795933217596</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45992.795933217596</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45992.795933217596</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45992.795933217596</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45992.795933217596</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45992.795933217596</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45992.795933217596</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45992.795933217596</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45992.795933217596</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45992.795933217596</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45992.795933217596</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45992.795933217596</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45992.795933217596</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45992.795933217596</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45992.795933217596</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45992.795933217596</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45992.795933217596</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45992.795933217596</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45992.795933217596</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45992.795933217596</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45992.795933217596</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45992.795933217596</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45992.795933217596</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45992.795933217596</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45992.795933217596</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45992.795933217596</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45992.795933217596</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45992.795933217596</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45992.795933217596</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45992.795933217596</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45992.795933217596</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45992.795933217596</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45992.795933217596</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45992.795933217596</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45992.795933217596</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45992.795933217596</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45992.795933217596</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45992.795933217596</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45992.795933217596</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45992.795933217596</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45992.795933217596</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45992.795933217596</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45992.795933217596</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45992.795933217596</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45992.795933217596</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45992.795933217596</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45992.795933217596</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45992.795933217596</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45992.795933217596</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45992.795933217596</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45992.795933217596</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45992.795933217596</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45992.795933217596</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45992.795933217596</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45992.795933217596</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45992.795933217596</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45992.795933217596</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45992.795933217596</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45992.795933217596</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45992.795933217596</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45992.795933217596</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45992.795933217596</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45992.795933217596</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45992.795933217596</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45992.795933217596</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45992.795933217596</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45992.795933217596</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45992.795933217596</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45992.795933217596</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45992.795933217596</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45992.795933217596</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45992.795933217596</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45992.795933217596</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45992.795933217596</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45992.795933217596</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45992.795933217596</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45992.795933217596</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45992.795933217596</v>
      </c>
      <c r="H465" s="121"/>
      <c r="I465" s="119" t="str">
        <f>IFERROR(VLOOKUP(D465,DB!A:F,6,0),"")</f>
        <v/>
      </c>
      <c r="J465" s="119" t="str">
        <f>IFERROR(VLOOKUP(D465,DB!A:G,7,0),"")</f>
        <v/>
      </c>
      <c r="K465" s="122"/>
      <c r="L465" s="137" t="str">
        <f>IFERROR(VLOOKUP(D465,DB!A:I,9,0),"")</f>
        <v/>
      </c>
    </row>
    <row r="466" spans="1:12" ht="31.5" customHeight="1">
      <c r="A466" s="143"/>
      <c r="B466" s="144" t="str">
        <f>IFERROR(VLOOKUP(D466,DB!A:K,11,0),"")</f>
        <v/>
      </c>
      <c r="C466" s="145"/>
      <c r="D466" s="144"/>
      <c r="E466" s="142"/>
      <c r="F466" s="146"/>
      <c r="G466" s="147">
        <f ca="1">IFERROR(NOW()-F466,"-")</f>
        <v>45992.795933217596</v>
      </c>
      <c r="H466" s="146"/>
      <c r="I466" s="144" t="str">
        <f>IFERROR(VLOOKUP(D466,DB!A:F,6,0),"")</f>
        <v/>
      </c>
      <c r="J466" s="144" t="str">
        <f>IFERROR(VLOOKUP(D466,DB!A:G,7,0),"")</f>
        <v/>
      </c>
      <c r="K466" s="148"/>
      <c r="L466" s="149" t="str">
        <f>IFERROR(VLOOKUP(D466,DB!A:I,9,0),"")</f>
        <v/>
      </c>
    </row>
  </sheetData>
  <dataValidations count="2">
    <dataValidation allowBlank="1" showInputMessage="1" showErrorMessage="1" sqref="E1" xr:uid="{9E1BC488-8814-4F8A-8DBE-742B3278AB71}"/>
    <dataValidation type="list" allowBlank="1" showInputMessage="1" showErrorMessage="1" sqref="E2:E46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2025-12-01T16:08:10Z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