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437" documentId="120_S{2AC9BD13-BADA-5192-A53E-5A8FF88502F6}" xr6:coauthVersionLast="47" xr6:coauthVersionMax="47" xr10:uidLastSave="{F298FD4A-6A33-4D51-BC6E-E06D5D82054C}"/>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<sst xmlns="http://schemas.openxmlformats.org/spreadsheetml/2006/main" count="181535" uniqueCount="39143">
  <si>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</si>
  <si>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</si>
  <si>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</si>
  <si>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</si>
  <si>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</si>
  <si>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</si>
  <si>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</si>
  <si>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</si>
  <si>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</si>
  <si>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</si>
  <si>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</si>
  <si>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</si>
  <si>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</si>
  <si>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</si>
  <si>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</si>
  <si>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</si>
  <si>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</si>
  <si>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</si>
  <si>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</si>
  <si>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</si>
  <si>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</si>
  <si>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</si>
  <si>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</si>
  <si>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</si>
  <si>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</si>
  <si>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</si>
  <si>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</si>
  <si>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</si>
  <si>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</si>
  <si>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</si>
  <si>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</si>
  <si>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</si>
  <si>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</si>
  <si>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</si>
  <si>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</si>
  <si>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</si>
  <si>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</si>
  <si>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</si>
  <si>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</si>
  <si>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</si>
  <si>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</si>
  <si>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</si>
  <si>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</si>
  <si>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</si>
  <si>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</si>
  <si>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</si>
  <si>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</si>
  <si>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</si>
  <si>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</si>
  <si>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</si>
  <si>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</si>
  <si>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</si>
  <si>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</si>
  <si>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</si>
  <si>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</si>
  <si>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</si>
  <si>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</si>
  <si>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</si>
  <si>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</si>
  <si>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</si>
  <si>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</si>
  <si>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</si>
  <si>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</si>
  <si>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</si>
  <si>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</si>
  <si>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</si>
  <si>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</si>
  <si>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</si>
  <si>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</si>
  <si>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</si>
  <si>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</si>
  <si>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</si>
  <si>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</si>
  <si>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</si>
  <si>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</si>
  <si>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</si>
  <si>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</si>
  <si>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</si>
  <si>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</si>
  <si>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</si>
  <si>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</si>
  <si>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</si>
  <si>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</si>
  <si>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</si>
  <si>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</si>
  <si>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</si>
  <si>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</si>
  <si>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</si>
  <si>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</si>
  <si>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</si>
  <si>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</si>
  <si>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</si>
  <si>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</si>
  <si>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</si>
  <si>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</si>
  <si>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</si>
  <si>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</si>
  <si>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</si>
  <si>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</si>
  <si>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</si>
  <si>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</si>
  <si>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</si>
  <si>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</si>
  <si>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</si>
  <si>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</si>
  <si>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</si>
  <si>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</si>
  <si>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</si>
  <si>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</si>
  <si>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</si>
  <si>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</si>
  <si>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</si>
  <si>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</si>
  <si>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</si>
  <si>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</si>
  <si>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</si>
  <si>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</si>
  <si>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</si>
  <si>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</si>
  <si>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</si>
  <si>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</si>
  <si>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</si>
  <si>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</si>
  <si>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</si>
  <si>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</si>
  <si>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</si>
  <si>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</si>
  <si>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</si>
  <si>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</si>
  <si>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</si>
  <si>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</si>
  <si>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</si>
  <si>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</si>
  <si>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</si>
  <si>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</si>
  <si>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</si>
  <si>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</si>
  <si>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</si>
  <si>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</si>
  <si>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</si>
  <si>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</si>
  <si>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</si>
  <si>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</si>
  <si>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</si>
  <si>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</si>
  <si>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</si>
  <si>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</si>
  <si>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</si>
  <si>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</si>
  <si>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</si>
  <si>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</si>
  <si>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</si>
  <si>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</si>
  <si>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</si>
  <si>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</si>
  <si>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</si>
  <si>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</si>
  <si>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</si>
  <si>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</si>
  <si>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</si>
  <si>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</si>
  <si>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</si>
  <si>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</si>
  <si>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</si>
  <si>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</si>
  <si>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</si>
  <si>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</si>
  <si>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</si>
  <si>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</si>
  <si>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</si>
  <si>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</si>
  <si>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</si>
  <si>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</si>
  <si>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</si>
  <si>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</si>
  <si>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</si>
  <si>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</si>
  <si>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</si>
  <si>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</si>
  <si>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</si>
  <si>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</si>
  <si>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</si>
  <si>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</si>
  <si>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</si>
  <si>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</si>
  <si>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</si>
  <si>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</si>
  <si>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</si>
  <si>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</si>
  <si>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</si>
  <si>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</si>
  <si>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</si>
  <si>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</si>
  <si>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</si>
  <si>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</si>
  <si>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</si>
  <si>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</si>
  <si>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</si>
  <si>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</si>
  <si>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</si>
  <si>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</si>
  <si>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</si>
  <si>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</si>
  <si>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</si>
  <si>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</si>
  <si>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</si>
  <si>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</si>
  <si>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</si>
  <si>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</si>
  <si>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</si>
  <si>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</si>
  <si>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</si>
  <si>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</si>
  <si>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</si>
  <si>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</si>
  <si>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</si>
  <si>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</si>
  <si>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</si>
  <si>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</si>
  <si>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</si>
  <si>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</si>
  <si>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</si>
  <si>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</si>
  <si>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</si>
  <si>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</si>
  <si>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</si>
  <si>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</si>
  <si>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</si>
  <si>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</si>
  <si>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</si>
  <si>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</si>
  <si>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</si>
  <si>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</si>
  <si>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</si>
  <si>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</si>
  <si>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</si>
  <si>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</si>
  <si>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</si>
  <si>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</si>
  <si>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</si>
  <si>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</si>
  <si>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</si>
  <si>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</si>
  <si>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</si>
  <si>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</si>
  <si>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</si>
  <si>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</si>
  <si>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</si>
  <si>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</si>
  <si>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</si>
  <si>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</si>
  <si>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</si>
  <si>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</si>
  <si>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</si>
  <si>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</si>
  <si>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</si>
  <si>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</si>
  <si>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</si>
  <si>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</si>
  <si>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</si>
  <si>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</si>
  <si>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</si>
  <si>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</si>
  <si>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</si>
  <si>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</si>
  <si>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</si>
  <si>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</si>
  <si>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</si>
  <si>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</si>
  <si>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</si>
  <si>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</si>
  <si>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</si>
  <si>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</si>
  <si>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</si>
  <si>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</si>
  <si>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</si>
  <si>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</si>
  <si>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</si>
  <si>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</si>
  <si>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</si>
  <si>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</si>
  <si>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</si>
  <si>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</si>
  <si>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</si>
  <si>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</si>
  <si>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</si>
  <si>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</si>
  <si>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</si>
  <si>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</si>
  <si>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</si>
  <si>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</si>
  <si>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</si>
  <si>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</si>
  <si>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</si>
  <si>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</si>
  <si>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</si>
  <si>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</si>
  <si>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</si>
  <si>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</si>
  <si>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</si>
  <si>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</si>
  <si>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</si>
  <si>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</si>
  <si>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</si>
  <si>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</si>
  <si>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</si>
  <si>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</si>
  <si>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</si>
  <si>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</si>
  <si>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</si>
  <si>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</si>
  <si>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</si>
  <si>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</si>
  <si>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</si>
  <si>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</si>
  <si>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</si>
  <si>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</si>
  <si>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</si>
  <si>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</si>
  <si>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</si>
  <si>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</si>
  <si>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</si>
  <si>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</si>
  <si>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</si>
  <si>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</si>
  <si>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</si>
  <si>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</si>
  <si>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</si>
  <si>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</si>
  <si>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</si>
  <si>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</si>
  <si>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</si>
  <si>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</si>
  <si>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</si>
  <si>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</si>
  <si>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</si>
  <si>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</si>
  <si>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</si>
  <si>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</si>
  <si>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</si>
  <si>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</si>
  <si>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</si>
  <si>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</si>
  <si>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</si>
  <si>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</si>
  <si>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</si>
  <si>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</si>
  <si>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</si>
  <si>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</si>
  <si>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</si>
  <si>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</si>
  <si>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</si>
  <si>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</si>
  <si>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</si>
  <si>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</si>
  <si>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</si>
  <si>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</si>
  <si>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</si>
  <si>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</si>
  <si>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</si>
  <si>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</si>
  <si>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</si>
  <si>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</si>
  <si>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</si>
  <si>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</si>
  <si>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</si>
  <si>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</si>
  <si>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</si>
  <si>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</si>
  <si>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</si>
  <si>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</si>
  <si>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</si>
  <si>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</si>
  <si>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</si>
  <si>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</si>
  <si>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</si>
  <si>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</si>
  <si>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</si>
  <si>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</si>
  <si>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</si>
  <si>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</si>
  <si>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</si>
  <si>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</si>
  <si>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</si>
  <si>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</si>
  <si>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</si>
  <si>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</si>
  <si>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</si>
  <si>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</si>
  <si>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</si>
  <si>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</si>
  <si>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</si>
  <si>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</si>
  <si>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</si>
  <si>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</si>
  <si>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</si>
  <si>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</si>
  <si>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</si>
  <si>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</si>
  <si>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</si>
  <si>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</si>
  <si>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</si>
  <si>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</si>
  <si>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</si>
  <si>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</si>
  <si>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</si>
  <si>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</si>
  <si>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</si>
  <si>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</si>
  <si>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</si>
  <si>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</si>
  <si>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</si>
  <si>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</si>
  <si>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</si>
  <si>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</si>
  <si>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</si>
  <si>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</si>
  <si>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</si>
  <si>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</si>
  <si>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</si>
  <si>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</si>
  <si>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</si>
  <si>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</si>
  <si>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</si>
  <si>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</si>
  <si>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</si>
  <si>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</si>
  <si>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</si>
  <si>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</si>
  <si>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</si>
  <si>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</si>
  <si>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</si>
  <si>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</si>
  <si>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</si>
  <si>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</si>
  <si>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</si>
  <si>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</si>
  <si>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</si>
  <si>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</si>
  <si>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</si>
  <si>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</si>
  <si>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</si>
  <si>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</si>
  <si>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</si>
  <si>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</si>
  <si>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</si>
  <si>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</si>
  <si>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</si>
  <si>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</si>
  <si>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</si>
  <si>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</si>
  <si>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</si>
  <si>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</si>
  <si>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</si>
  <si>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</si>
  <si>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</si>
  <si>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</si>
  <si>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</si>
  <si>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</si>
  <si>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</si>
  <si>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</si>
  <si>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</si>
  <si>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</si>
  <si>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</si>
  <si>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</si>
  <si>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</si>
  <si>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</si>
  <si>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</si>
  <si>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</si>
  <si>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</si>
  <si>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</si>
  <si>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</si>
  <si>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</si>
  <si>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</si>
  <si>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</si>
  <si>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</si>
  <si>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</si>
  <si>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</si>
  <si>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</si>
  <si>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</si>
  <si>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</si>
  <si>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</si>
  <si>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</si>
  <si>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</si>
  <si>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</si>
  <si>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</si>
  <si>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</si>
  <si>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</si>
  <si>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</si>
  <si>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</si>
  <si>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</si>
  <si>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</si>
  <si>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</si>
  <si>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</si>
  <si>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</si>
  <si>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</si>
  <si>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</si>
  <si>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</si>
  <si>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</si>
  <si>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</si>
  <si>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</si>
  <si>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</si>
  <si>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</si>
  <si>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</si>
  <si>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</si>
  <si>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</si>
  <si>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</si>
  <si>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</si>
  <si>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</si>
  <si>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</si>
  <si>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</si>
  <si>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</si>
  <si>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</si>
  <si>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</si>
  <si>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</si>
  <si>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</si>
  <si>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</si>
  <si>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</si>
  <si>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</si>
  <si>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</si>
  <si>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</si>
  <si>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</si>
  <si>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</si>
  <si>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</si>
  <si>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</si>
  <si>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</si>
  <si>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</si>
  <si>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</si>
  <si>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</si>
  <si>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</si>
  <si>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</si>
  <si>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</si>
  <si>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</si>
  <si>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</si>
  <si>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</si>
  <si>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</si>
  <si>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</si>
  <si>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</si>
  <si>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</si>
  <si>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</si>
  <si>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</si>
  <si>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</si>
  <si>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</si>
  <si>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</si>
  <si>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</si>
  <si>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</si>
  <si>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</si>
  <si>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</si>
  <si>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</si>
  <si>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</si>
  <si>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</si>
  <si>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</si>
  <si>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</si>
  <si>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</si>
  <si>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</si>
  <si>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</si>
  <si>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</si>
  <si>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</si>
  <si>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</si>
  <si>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</si>
  <si>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</si>
  <si>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</si>
  <si>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</si>
  <si>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</si>
  <si>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</si>
  <si>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</si>
  <si>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</si>
  <si>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</si>
  <si>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</si>
  <si>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</si>
  <si>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</si>
  <si>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</si>
  <si>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</si>
  <si>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</si>
  <si>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</si>
  <si>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</si>
  <si>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</si>
  <si>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</si>
  <si>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</si>
  <si>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</si>
  <si>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</si>
  <si>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</si>
  <si>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</si>
  <si>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</si>
  <si>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</si>
  <si>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</si>
  <si>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</si>
  <si>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</si>
  <si>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</si>
  <si>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</si>
  <si>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</si>
  <si>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</si>
  <si>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</si>
  <si>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</si>
  <si>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</si>
  <si>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</si>
  <si>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</si>
  <si>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</si>
  <si>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</si>
  <si>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</si>
  <si>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</si>
  <si>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</si>
  <si>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</si>
  <si>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</si>
  <si>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</si>
  <si>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</si>
  <si>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</si>
  <si>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</si>
  <si>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</si>
  <si>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</si>
  <si>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</si>
  <si>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</si>
  <si>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</si>
  <si>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</si>
  <si>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</si>
  <si>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</si>
  <si>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</si>
  <si>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</si>
  <si>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</si>
  <si>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</si>
  <si>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</si>
  <si>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</si>
  <si>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</si>
  <si>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</si>
  <si>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</si>
  <si>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</si>
  <si>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</si>
  <si>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</si>
  <si>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</si>
  <si>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</si>
  <si>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</si>
  <si>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</si>
  <si>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</si>
  <si>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</si>
  <si>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</si>
  <si>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</si>
  <si>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</si>
  <si>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</si>
  <si>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</si>
  <si>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</si>
  <si>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</si>
  <si>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</si>
  <si>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</si>
  <si>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</si>
  <si>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</si>
  <si>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</si>
  <si>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</si>
  <si>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</si>
  <si>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</si>
  <si>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</si>
  <si>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</si>
  <si>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</si>
  <si>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</si>
  <si>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</si>
  <si>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</si>
  <si>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</si>
  <si>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</si>
  <si>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</si>
  <si>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</si>
  <si>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</si>
  <si>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</si>
  <si>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</si>
  <si>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</si>
  <si>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</si>
  <si>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</si>
  <si>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</si>
  <si>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</si>
  <si>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</si>
  <si>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</si>
  <si>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</si>
  <si>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</si>
  <si>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</si>
  <si>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</si>
  <si>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</si>
  <si>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</si>
  <si>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</si>
  <si>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</si>
  <si>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</si>
  <si>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</si>
  <si>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</si>
  <si>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</si>
  <si>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</si>
  <si>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</si>
  <si>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</si>
  <si>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</si>
  <si>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</si>
  <si>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</si>
  <si>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</si>
  <si>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</si>
  <si>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</si>
  <si>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</si>
  <si>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</si>
  <si>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</si>
  <si>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</si>
  <si>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</si>
  <si>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</si>
  <si>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</si>
  <si>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</si>
  <si>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</si>
  <si>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</si>
  <si>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</si>
  <si>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</si>
  <si>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</si>
  <si>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</si>
  <si>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</si>
  <si>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</si>
  <si>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</si>
  <si>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</si>
  <si>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</si>
  <si>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</si>
  <si>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</si>
  <si>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</si>
  <si>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</si>
  <si>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</si>
  <si>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</si>
  <si>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</si>
  <si>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</si>
  <si>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</si>
  <si>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</si>
  <si>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</si>
  <si>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</si>
  <si>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</si>
  <si>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</si>
  <si>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</si>
  <si>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</si>
  <si>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</si>
  <si>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</si>
  <si>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</si>
  <si>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</si>
  <si>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</si>
  <si>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</si>
  <si>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</si>
  <si>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</si>
  <si>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</si>
  <si>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</si>
  <si>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</si>
  <si>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</si>
  <si>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</si>
  <si>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</si>
  <si>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</si>
  <si>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</si>
  <si>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</si>
  <si>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</si>
  <si>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</si>
  <si>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</si>
  <si>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</si>
  <si>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</si>
  <si>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</si>
  <si>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</si>
  <si>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</si>
  <si>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</si>
  <si>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</si>
  <si>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</si>
  <si>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</si>
  <si>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</si>
  <si>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</si>
  <si>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</si>
  <si>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</si>
  <si>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</si>
  <si>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</si>
  <si>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</si>
  <si>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</si>
  <si>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</si>
  <si>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</si>
  <si>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</si>
  <si>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</si>
  <si>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</si>
  <si>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</si>
  <si>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</si>
  <si>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</si>
  <si>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</si>
  <si>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</si>
  <si>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</si>
  <si>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</si>
  <si>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</si>
  <si>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</si>
  <si>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</si>
  <si>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</si>
  <si>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</si>
  <si>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</si>
  <si>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</si>
  <si>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</si>
  <si>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</si>
  <si>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</si>
  <si>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</si>
  <si>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</si>
  <si>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</si>
  <si>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</si>
  <si>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</si>
  <si>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</si>
  <si>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</si>
  <si>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</si>
  <si>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</si>
  <si>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</si>
  <si>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</si>
  <si>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</si>
  <si>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</si>
  <si>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</si>
  <si>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</si>
  <si>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</si>
  <si>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</si>
  <si>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</si>
  <si>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</si>
  <si>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</si>
  <si>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</si>
  <si>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</si>
  <si>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</si>
  <si>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</si>
  <si>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</si>
  <si>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</si>
  <si>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</si>
  <si>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</si>
  <si>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</si>
  <si>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</si>
  <si>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</si>
  <si>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</si>
  <si>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</si>
  <si>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</si>
  <si>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</si>
  <si>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</si>
  <si>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</si>
  <si>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</si>
  <si>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</si>
  <si>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</si>
  <si>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</si>
  <si>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</si>
  <si>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</si>
  <si>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</si>
  <si>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</si>
  <si>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</si>
  <si>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</si>
  <si>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</si>
  <si>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</si>
  <si>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</si>
  <si>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</si>
  <si>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</si>
  <si>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</si>
  <si>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</si>
  <si>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</si>
  <si>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</si>
  <si>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</si>
  <si>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</si>
  <si>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</si>
  <si>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</si>
  <si>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</si>
  <si>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</si>
  <si>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</si>
  <si>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</si>
  <si>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</si>
  <si>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</si>
  <si>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</si>
  <si>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</si>
  <si>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</si>
  <si>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</si>
  <si>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</si>
  <si>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</si>
  <si>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</si>
  <si>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</si>
  <si>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</si>
  <si>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</si>
  <si>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</si>
  <si>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</si>
  <si>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</si>
  <si>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</si>
  <si>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</si>
  <si>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</si>
  <si>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</si>
  <si>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</si>
  <si>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</si>
  <si>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</si>
  <si>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</si>
  <si>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</si>
  <si>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</si>
  <si>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</si>
  <si>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</si>
  <si>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</si>
  <si>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</si>
  <si>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</si>
  <si>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</si>
  <si>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</si>
  <si>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</si>
  <si>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</si>
  <si>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</si>
  <si>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</si>
  <si>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</si>
  <si>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</si>
  <si>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</si>
  <si>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</si>
  <si>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</si>
  <si>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</si>
  <si>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</si>
  <si>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</si>
  <si>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</si>
  <si>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</si>
  <si>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</si>
  <si>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</si>
  <si>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</si>
  <si>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</si>
  <si>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</si>
  <si>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</si>
  <si>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</si>
  <si>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</si>
  <si>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</si>
  <si>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</si>
  <si>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</si>
  <si>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</si>
  <si>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</si>
  <si>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</si>
  <si>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</si>
  <si>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</si>
  <si>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</si>
  <si>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</si>
  <si>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</si>
  <si>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</si>
  <si>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</si>
  <si>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</si>
  <si>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</si>
  <si>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</si>
  <si>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</si>
  <si>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</si>
  <si>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</si>
  <si>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</si>
  <si>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</si>
  <si>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</si>
  <si>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</si>
  <si>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</si>
  <si>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</si>
  <si>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</si>
  <si>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</si>
  <si>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</si>
  <si>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</si>
  <si>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</si>
  <si>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</si>
  <si>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</si>
  <si>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</si>
  <si>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</si>
  <si>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</si>
  <si>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</si>
  <si>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</si>
  <si>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</si>
  <si>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</si>
  <si>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</si>
  <si>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</si>
  <si>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</si>
  <si>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</si>
  <si>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</si>
  <si>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</si>
  <si>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</si>
  <si>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</si>
  <si>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</si>
  <si>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</si>
  <si>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</si>
  <si>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</si>
  <si>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</si>
  <si>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</si>
  <si>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</si>
  <si>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</si>
  <si>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</si>
  <si>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</si>
  <si>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</si>
  <si>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</si>
  <si>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</si>
  <si>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</si>
  <si>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</si>
  <si>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</si>
  <si>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</si>
  <si>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</si>
  <si>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</si>
  <si>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</si>
  <si>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</si>
  <si>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</si>
  <si>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</si>
  <si>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</si>
  <si>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</si>
  <si>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</si>
  <si>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</si>
  <si>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</si>
  <si>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</si>
  <si>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</si>
  <si>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</si>
  <si>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</si>
  <si>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</si>
  <si>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</si>
  <si>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</si>
  <si>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</si>
  <si>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</si>
  <si>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</si>
  <si>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</si>
  <si>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</si>
  <si>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</si>
  <si>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</si>
  <si>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</si>
  <si>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</si>
  <si>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</si>
  <si>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</si>
  <si>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</si>
  <si>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</si>
  <si>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</si>
  <si>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</si>
  <si>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</si>
  <si>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</si>
  <si>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</si>
  <si>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</si>
  <si>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</si>
  <si>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</si>
  <si>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</si>
  <si>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</si>
  <si>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</si>
  <si>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</si>
  <si>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</si>
  <si>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</si>
  <si>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</si>
  <si>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</si>
  <si>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</si>
  <si>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</si>
  <si>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</si>
  <si>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</si>
  <si>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</si>
  <si>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</si>
  <si>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</si>
  <si>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</si>
  <si>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</si>
  <si>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</si>
  <si>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</si>
  <si>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</si>
  <si>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</si>
  <si>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</si>
  <si>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</si>
  <si>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</si>
  <si>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</si>
  <si>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</si>
  <si>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</si>
  <si>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</si>
  <si>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</si>
  <si>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</si>
  <si>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</si>
  <si>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</si>
  <si>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</si>
  <si>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</si>
  <si>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</si>
  <si>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</si>
  <si>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</si>
  <si>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</si>
  <si>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</si>
  <si>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</si>
  <si>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</si>
  <si>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</si>
  <si>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</si>
  <si>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</si>
  <si>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</si>
  <si>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</si>
  <si>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</si>
  <si>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</si>
  <si>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</si>
  <si>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</si>
  <si>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</si>
  <si>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</si>
  <si>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</si>
  <si>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</si>
  <si>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</si>
  <si>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</si>
  <si>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</si>
  <si>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</si>
  <si>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</si>
  <si>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</si>
  <si>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</si>
  <si>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</si>
  <si>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</si>
  <si>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</si>
  <si>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</si>
  <si>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</si>
  <si>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</si>
  <si>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</si>
  <si>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</si>
  <si>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</si>
  <si>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</si>
  <si>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</si>
  <si>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</si>
  <si>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</si>
  <si>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</si>
  <si>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</si>
  <si>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</si>
  <si>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</si>
  <si>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</si>
  <si>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</si>
  <si>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</si>
  <si>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</si>
  <si>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</si>
  <si>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</si>
  <si>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</si>
  <si>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</si>
  <si>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</si>
  <si>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</si>
  <si>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</si>
  <si>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</si>
  <si>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</si>
  <si>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</si>
  <si>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</si>
  <si>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</si>
  <si>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</si>
  <si>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</si>
  <si>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</si>
  <si>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</si>
  <si>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</si>
  <si>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</si>
  <si>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</si>
  <si>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</si>
  <si>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</si>
  <si>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</si>
  <si>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</si>
  <si>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</si>
  <si>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</si>
  <si>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</si>
  <si>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</si>
  <si>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</si>
  <si>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</si>
  <si>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</si>
  <si>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</si>
  <si>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</si>
  <si>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</si>
  <si>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</si>
  <si>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</si>
  <si>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</si>
  <si>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</si>
  <si>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</si>
  <si>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</si>
  <si>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</si>
  <si>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</si>
  <si>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</si>
  <si>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</si>
  <si>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</si>
  <si>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</si>
  <si>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</si>
  <si>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</si>
  <si>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</si>
  <si>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</si>
  <si>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</si>
  <si>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</si>
  <si>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</si>
  <si>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</si>
  <si>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</si>
  <si>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</si>
  <si>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</si>
  <si>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</si>
  <si>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</si>
  <si>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</si>
  <si>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</si>
  <si>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</si>
  <si>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</si>
  <si>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</si>
  <si>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</si>
  <si>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</si>
  <si>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</si>
  <si>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</si>
  <si>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</si>
  <si>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</si>
  <si>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</si>
  <si>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</si>
  <si>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</si>
  <si>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</si>
  <si>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</si>
  <si>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</si>
  <si>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</si>
  <si>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</si>
  <si>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</si>
  <si>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</si>
  <si>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</si>
  <si>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</si>
  <si>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</si>
  <si>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</si>
  <si>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</si>
  <si>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</si>
  <si>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</si>
  <si>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</si>
  <si>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</si>
  <si>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</si>
  <si>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</si>
  <si>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</si>
  <si>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</si>
  <si>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</si>
  <si>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</si>
  <si>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</si>
  <si>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</si>
  <si>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</si>
  <si>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</si>
  <si>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</si>
  <si>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</si>
  <si>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</si>
  <si>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</si>
  <si>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</si>
  <si>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</si>
  <si>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</si>
  <si>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</si>
  <si>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</si>
  <si>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</si>
  <si>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</si>
  <si>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</si>
  <si>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</si>
  <si>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</si>
  <si>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</si>
  <si>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</si>
  <si>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</si>
  <si>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</si>
  <si>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</si>
  <si>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</si>
  <si>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</si>
  <si>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</si>
  <si>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</si>
  <si>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</si>
  <si>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</si>
  <si>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</si>
  <si>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</si>
  <si>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</si>
  <si>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</si>
  <si>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</si>
  <si>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</si>
  <si>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</si>
  <si>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</si>
  <si>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</si>
  <si>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</si>
  <si>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</si>
  <si>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</si>
  <si>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</si>
  <si>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</si>
  <si>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</si>
  <si>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</si>
  <si>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</si>
  <si>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</si>
  <si>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</si>
  <si>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</si>
  <si>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</si>
  <si>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</si>
  <si>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</si>
  <si>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</si>
  <si>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</si>
  <si>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</si>
  <si>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</si>
  <si>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</si>
  <si>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</si>
  <si>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</si>
  <si>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</si>
  <si>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</si>
  <si>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</si>
  <si>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</si>
  <si>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</si>
  <si>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</si>
  <si>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</si>
  <si>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</si>
  <si>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</si>
  <si>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</si>
  <si>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</si>
  <si>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</si>
  <si>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</si>
  <si>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</si>
  <si>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</si>
  <si>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</si>
  <si>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</si>
  <si>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</si>
  <si>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</si>
  <si>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</si>
  <si>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</si>
  <si>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</si>
  <si>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</si>
  <si>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</si>
  <si>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</si>
  <si>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</si>
  <si>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</si>
  <si>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</si>
  <si>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</si>
  <si>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</si>
  <si>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</si>
  <si>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</si>
  <si>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</si>
  <si>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</si>
  <si>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</si>
  <si>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</si>
  <si>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</si>
  <si>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</si>
  <si>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</si>
  <si>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</si>
  <si>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</si>
  <si>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</si>
  <si>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</si>
  <si>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</si>
  <si>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</si>
  <si>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</si>
  <si>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</si>
  <si>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</si>
  <si>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</si>
  <si>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</si>
  <si>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</si>
  <si>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</si>
  <si>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</si>
  <si>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</si>
  <si>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</si>
  <si>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</si>
  <si>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</si>
  <si>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</si>
  <si>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</si>
  <si>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</si>
  <si>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</si>
  <si>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</si>
  <si>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</si>
  <si>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</si>
  <si>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</si>
  <si>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</si>
  <si>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</si>
  <si>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</si>
  <si>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</si>
  <si>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</si>
  <si>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</si>
  <si>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</si>
  <si>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</si>
  <si>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</si>
  <si>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</si>
  <si>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</si>
  <si>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</si>
  <si>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</si>
  <si>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</si>
  <si>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</si>
  <si>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</si>
  <si>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</si>
  <si>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</si>
  <si>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</si>
  <si>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</si>
  <si>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</si>
  <si>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</si>
  <si>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</si>
  <si>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</si>
  <si>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</si>
  <si>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</si>
  <si>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</si>
  <si>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</si>
  <si>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</si>
  <si>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</si>
  <si>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</si>
  <si>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</si>
  <si>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</si>
  <si>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</si>
  <si>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</si>
  <si>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</si>
  <si>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</si>
  <si>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</si>
  <si>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</si>
  <si>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</si>
  <si>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</si>
  <si>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</si>
  <si>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</si>
  <si>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</si>
  <si>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</si>
  <si>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</si>
  <si>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</si>
  <si>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</si>
  <si>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</si>
  <si>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</si>
  <si>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</si>
  <si>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</si>
  <si>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</si>
  <si>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</si>
  <si>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</si>
  <si>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</si>
  <si>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</si>
  <si>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</si>
  <si>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</si>
  <si>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</si>
  <si>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</si>
  <si>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</si>
  <si>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</si>
  <si>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</si>
  <si>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</si>
  <si>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</si>
  <si>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</si>
  <si>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</si>
  <si>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</si>
  <si>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</si>
  <si>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</si>
  <si>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</si>
  <si>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</si>
  <si>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</si>
  <si>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</si>
  <si>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</si>
  <si>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</si>
  <si>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</si>
  <si>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</si>
  <si>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</si>
  <si>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</si>
  <si>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</si>
  <si>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</si>
  <si>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</si>
  <si>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</si>
  <si>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</si>
  <si>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</si>
  <si>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</si>
  <si>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</si>
  <si>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</si>
  <si>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</si>
  <si>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</si>
  <si>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</si>
  <si>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</si>
  <si>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</si>
  <si>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</si>
  <si>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</si>
  <si>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</si>
  <si>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</si>
  <si>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</si>
  <si>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</si>
  <si>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</si>
  <si>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</si>
  <si>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</si>
  <si>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</si>
  <si>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</si>
  <si>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</si>
  <si>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</si>
  <si>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</si>
  <si>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</si>
  <si>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</si>
  <si>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</si>
  <si>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</si>
  <si>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</si>
  <si>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</si>
  <si>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</si>
  <si>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</si>
  <si>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</si>
  <si>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</si>
  <si>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</si>
  <si>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</si>
  <si>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</si>
  <si>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</si>
  <si>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</si>
  <si>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</si>
  <si>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</si>
  <si>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</si>
  <si>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</si>
  <si>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</si>
  <si>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</si>
  <si>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</si>
  <si>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</si>
  <si>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</si>
  <si>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</si>
  <si>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</si>
  <si>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</si>
  <si>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</si>
  <si>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</si>
  <si>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</si>
  <si>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</si>
  <si>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</si>
  <si>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</si>
  <si>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</si>
  <si>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</si>
  <si>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</si>
  <si>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</si>
  <si>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</si>
  <si>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</si>
  <si>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</si>
  <si>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</si>
  <si>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</si>
  <si>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</si>
  <si>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</si>
  <si>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</si>
  <si>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</si>
  <si>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</si>
  <si>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</si>
  <si>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</si>
  <si>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</si>
  <si>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</si>
  <si>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</si>
  <si>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</si>
  <si>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</si>
  <si>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</si>
  <si>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</si>
  <si>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</si>
  <si>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</si>
  <si>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</si>
  <si>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</si>
  <si>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</si>
  <si>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</si>
  <si>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</si>
  <si>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</si>
  <si>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</si>
  <si>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</si>
  <si>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</si>
  <si>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</si>
  <si>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</si>
  <si>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</si>
  <si>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</si>
  <si>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</si>
  <si>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</si>
  <si>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</si>
  <si>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</si>
  <si>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</si>
  <si>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</si>
  <si>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</si>
  <si>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</si>
  <si>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</si>
  <si>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</si>
  <si>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</si>
  <si>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</si>
  <si>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</si>
  <si>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</si>
  <si>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</si>
  <si>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</si>
  <si>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</si>
  <si>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</si>
  <si>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</si>
  <si>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</si>
  <si>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</si>
  <si>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</si>
  <si>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</si>
  <si>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</si>
  <si>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</si>
  <si>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</si>
  <si>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</si>
  <si>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</si>
  <si>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</si>
  <si>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</si>
  <si>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</si>
  <si>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</si>
  <si>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</si>
  <si>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</si>
  <si>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</si>
  <si>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</si>
  <si>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</si>
  <si>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</si>
  <si>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</si>
  <si>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</si>
  <si>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</si>
  <si>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</si>
  <si>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</si>
  <si>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</si>
  <si>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</si>
  <si>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</si>
  <si>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</si>
  <si>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</si>
  <si>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</si>
  <si>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</si>
  <si>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</si>
  <si>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</si>
  <si>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</si>
  <si>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</si>
  <si>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</si>
  <si>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</si>
  <si>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</si>
  <si>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</si>
  <si>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</si>
  <si>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</si>
  <si>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</si>
  <si>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</si>
  <si>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</si>
  <si>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</si>
  <si>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</si>
  <si>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</si>
  <si>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</si>
  <si>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</si>
  <si>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</si>
  <si>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</si>
  <si>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</si>
  <si>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</si>
  <si>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</si>
  <si>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</si>
  <si>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</si>
  <si>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</si>
  <si>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</si>
  <si>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</si>
  <si>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</si>
  <si>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</si>
  <si>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</si>
  <si>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</si>
  <si>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</si>
  <si>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</si>
  <si>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</si>
  <si>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</si>
  <si>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</si>
  <si>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</si>
  <si>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</si>
  <si>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</si>
  <si>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</si>
  <si>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</si>
  <si>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</si>
  <si>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</si>
  <si>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</si>
  <si>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</si>
  <si>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</si>
  <si>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</si>
  <si>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</si>
  <si>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</si>
  <si>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</si>
  <si>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</si>
  <si>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</si>
  <si>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</si>
  <si>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</si>
  <si>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</si>
  <si>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</si>
  <si>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</si>
  <si>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</si>
  <si>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</si>
  <si>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</si>
  <si>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</si>
  <si>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</si>
  <si>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</si>
  <si>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</si>
  <si>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</si>
  <si>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</si>
  <si>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</si>
  <si>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</si>
  <si>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</si>
  <si>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</si>
  <si>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</si>
  <si>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</si>
  <si>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</si>
  <si>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</si>
  <si>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</si>
  <si>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</si>
  <si>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</si>
  <si>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</si>
  <si>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</si>
  <si>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</si>
  <si>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</si>
  <si>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</si>
  <si>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</si>
  <si>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</si>
  <si>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</si>
  <si>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</si>
  <si>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</si>
  <si>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</si>
  <si>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</si>
  <si>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</si>
  <si>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</si>
  <si>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</si>
  <si>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</si>
  <si>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</si>
  <si>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</si>
  <si>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</si>
  <si>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</si>
  <si>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</si>
  <si>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</si>
  <si>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</si>
  <si>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</si>
  <si>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</si>
  <si>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</si>
  <si>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</si>
  <si>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</si>
  <si>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</si>
  <si>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</si>
  <si>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</si>
  <si>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</si>
  <si>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</si>
  <si>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</si>
  <si>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</si>
  <si>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</si>
  <si>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</si>
  <si>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</si>
  <si>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</si>
  <si>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</si>
  <si>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</si>
  <si>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</si>
  <si>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</si>
  <si>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</si>
  <si>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</si>
  <si>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</si>
  <si>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</si>
  <si>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</si>
  <si>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</si>
  <si>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</si>
  <si>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</si>
  <si>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</si>
  <si>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</si>
  <si>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</si>
  <si>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</si>
  <si>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</si>
  <si>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</si>
  <si>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</si>
  <si>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</si>
  <si>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</si>
  <si>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</si>
  <si>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</si>
  <si>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</si>
  <si>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</si>
  <si>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</si>
  <si>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</si>
  <si>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</si>
  <si>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</si>
  <si>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</si>
  <si>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</si>
  <si>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</si>
  <si>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</si>
  <si>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</si>
  <si>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</si>
  <si>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</si>
  <si>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</si>
  <si>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</si>
  <si>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</si>
  <si>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</si>
  <si>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</si>
  <si>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</si>
  <si>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</si>
  <si>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</si>
  <si>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</si>
  <si>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</si>
  <si>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</si>
  <si>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</si>
  <si>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</si>
  <si>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</si>
  <si>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</si>
  <si>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</si>
  <si>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</si>
  <si>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</si>
  <si>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</si>
  <si>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</si>
  <si>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</si>
  <si>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</si>
  <si>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</si>
  <si>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</si>
  <si>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</si>
  <si>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</si>
  <si>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</si>
  <si>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</si>
  <si>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</si>
  <si>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</si>
  <si>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</si>
  <si>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</si>
  <si>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</si>
  <si>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</si>
  <si>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</si>
  <si>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</si>
  <si>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</si>
  <si>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</si>
  <si>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</si>
  <si>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</si>
  <si>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</si>
  <si>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</si>
  <si>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</si>
  <si>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</si>
  <si>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</si>
  <si>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</si>
  <si>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</si>
  <si>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</si>
  <si>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</si>
  <si>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</si>
  <si>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</si>
  <si>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</si>
  <si>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</si>
  <si>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</si>
  <si>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</si>
  <si>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</si>
  <si>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</si>
  <si>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</si>
  <si>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</si>
  <si>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</si>
  <si>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</si>
  <si>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</si>
  <si>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</si>
  <si>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</si>
  <si>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</si>
  <si>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</si>
  <si>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</si>
  <si>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</si>
  <si>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</si>
  <si>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</si>
  <si>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</si>
  <si>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</si>
  <si>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</si>
  <si>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</si>
  <si>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</si>
  <si>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</si>
  <si>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</si>
  <si>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</si>
  <si>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</si>
  <si>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</si>
  <si>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</si>
  <si>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</si>
  <si>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</si>
  <si>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</si>
  <si>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</si>
  <si>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</si>
  <si>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</si>
  <si>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</si>
  <si>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</si>
  <si>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</si>
  <si>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</si>
  <si>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</si>
  <si>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</si>
  <si>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</si>
  <si>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</si>
  <si>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</si>
  <si>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</si>
  <si>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</si>
  <si>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</si>
  <si>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</si>
  <si>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</si>
  <si>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</si>
  <si>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</si>
  <si>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</si>
  <si>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</si>
  <si>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</si>
  <si>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</si>
  <si>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</si>
  <si>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</si>
  <si>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</si>
  <si>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</si>
  <si>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</si>
  <si>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</si>
  <si>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</si>
  <si>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</si>
  <si>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</si>
  <si>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</si>
  <si>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</si>
  <si>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</si>
  <si>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</si>
  <si>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</si>
  <si>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</si>
  <si>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</si>
  <si>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</si>
  <si>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</si>
  <si>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</si>
  <si>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</si>
  <si>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</si>
  <si>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</si>
  <si>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</si>
  <si>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</si>
  <si>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</si>
  <si>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</si>
  <si>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</si>
  <si>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</si>
  <si>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</si>
  <si>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</si>
  <si>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</si>
  <si>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</si>
  <si>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</si>
  <si>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</si>
  <si>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</si>
  <si>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</si>
  <si>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</si>
  <si>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</si>
  <si>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</si>
  <si>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</si>
  <si>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</si>
  <si>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</si>
  <si>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</si>
  <si>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</si>
  <si>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</si>
  <si>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</si>
  <si>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</si>
  <si>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</si>
  <si>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</si>
  <si>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</si>
  <si>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</si>
  <si>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</si>
  <si>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</si>
  <si>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</si>
  <si>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</si>
  <si>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</si>
  <si>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</si>
  <si>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</si>
  <si>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</si>
  <si>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</si>
  <si>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</si>
  <si>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</si>
  <si>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</si>
  <si>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</si>
  <si>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</si>
  <si>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</si>
  <si>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</si>
  <si>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</si>
  <si>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</si>
  <si>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</si>
  <si>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</si>
  <si>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</si>
  <si>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</si>
  <si>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</si>
  <si>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</si>
  <si>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</si>
  <si>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</si>
  <si>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</si>
  <si>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</si>
  <si>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</si>
  <si>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</si>
  <si>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</si>
  <si>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</si>
  <si>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</si>
  <si>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</si>
  <si>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</si>
  <si>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</si>
  <si>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</si>
  <si>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</si>
  <si>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</si>
  <si>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</si>
  <si>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</si>
  <si>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</si>
  <si>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</si>
  <si>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</si>
  <si>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</si>
  <si>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</si>
  <si>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</si>
  <si>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</si>
  <si>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</si>
  <si>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</si>
  <si>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</si>
  <si>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</si>
  <si>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</si>
  <si>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</si>
  <si>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</si>
  <si>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</si>
  <si>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</si>
  <si>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</si>
  <si>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</si>
  <si>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</si>
  <si>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</si>
  <si>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</si>
  <si>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</si>
  <si>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</si>
  <si>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</si>
  <si>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</si>
  <si>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</si>
  <si>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</si>
  <si>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</si>
  <si>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</si>
  <si>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</si>
  <si>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</si>
  <si>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</si>
  <si>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</si>
  <si>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</si>
  <si>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</si>
  <si>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</si>
  <si>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</si>
  <si>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</si>
  <si>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</si>
  <si>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</si>
  <si>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</si>
  <si>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</si>
  <si>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</si>
  <si>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</si>
  <si>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</si>
  <si>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</si>
  <si>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</si>
  <si>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</si>
  <si>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</si>
  <si>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</si>
  <si>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</si>
  <si>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</si>
  <si>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</si>
  <si>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</si>
  <si>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</si>
  <si>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</si>
  <si>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</si>
  <si>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</si>
  <si>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</si>
  <si>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</si>
  <si>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</si>
  <si>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</si>
  <si>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</si>
  <si>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</si>
  <si>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</si>
  <si>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</si>
  <si>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</si>
  <si>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</si>
  <si>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</si>
  <si>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</si>
  <si>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</si>
  <si>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</si>
  <si>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</si>
  <si>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</si>
  <si>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</si>
  <si>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</si>
  <si>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</si>
  <si>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</si>
  <si>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</si>
  <si>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</si>
  <si>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</si>
  <si>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</si>
  <si>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</si>
  <si>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</si>
  <si>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</si>
  <si>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</si>
  <si>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</si>
  <si>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</si>
  <si>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</si>
  <si>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</si>
  <si>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</si>
  <si>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</si>
  <si>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</si>
  <si>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</si>
  <si>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</si>
  <si>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</si>
  <si>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</si>
  <si>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</si>
  <si>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</si>
  <si>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</si>
  <si>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</si>
  <si>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</si>
  <si>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</si>
  <si>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</si>
  <si>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</si>
  <si>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</si>
  <si>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</si>
  <si>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</si>
  <si>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</si>
  <si>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</si>
  <si>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</si>
  <si>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</si>
  <si>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</si>
  <si>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</si>
  <si>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</si>
  <si>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</si>
  <si>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</si>
  <si>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</si>
  <si>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</si>
  <si>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</si>
  <si>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</si>
  <si>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</si>
  <si>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</si>
  <si>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</si>
  <si>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</si>
  <si>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</si>
  <si>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</si>
  <si>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</si>
  <si>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</si>
  <si>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</si>
  <si>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</si>
  <si>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</si>
  <si>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</si>
  <si>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</si>
  <si>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</si>
  <si>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</si>
  <si>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</si>
  <si>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</si>
  <si>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</si>
  <si>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</si>
  <si>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</si>
  <si>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</si>
  <si>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</si>
  <si>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</si>
  <si>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</si>
  <si>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</si>
  <si>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</si>
  <si>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</si>
  <si>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</si>
  <si>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</si>
  <si>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</si>
  <si>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</si>
  <si>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</si>
  <si>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</si>
  <si>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</si>
  <si>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</si>
  <si>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</si>
  <si>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</si>
  <si>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</si>
  <si>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</si>
  <si>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</si>
  <si>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</si>
  <si>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</si>
  <si>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</si>
  <si>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</si>
  <si>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</si>
  <si>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</si>
  <si>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</si>
  <si>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</si>
  <si>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</si>
  <si>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</si>
  <si>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</si>
  <si>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</si>
  <si>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</si>
  <si>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</si>
  <si>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</si>
  <si>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</si>
  <si>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</si>
  <si>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</si>
  <si>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</si>
  <si>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</si>
  <si>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</si>
  <si>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</si>
  <si>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</si>
  <si>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</si>
  <si>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</si>
  <si>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</si>
  <si>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</si>
  <si>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</si>
  <si>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</si>
  <si>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</si>
  <si>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</si>
  <si>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</si>
  <si>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</si>
  <si>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</si>
  <si>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</si>
  <si>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</si>
  <si>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</si>
  <si>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</si>
  <si>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</si>
  <si>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</si>
  <si>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</si>
  <si>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</si>
  <si>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</si>
  <si>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</si>
  <si>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</si>
  <si>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</si>
  <si>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</si>
  <si>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</si>
  <si>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</si>
  <si>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</si>
  <si>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</si>
  <si>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</si>
  <si>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</si>
  <si>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</si>
  <si>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</si>
  <si>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</si>
  <si>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</si>
  <si>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</si>
  <si>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</si>
  <si>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</si>
  <si>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</si>
  <si>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</si>
  <si>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</si>
  <si>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</si>
  <si>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</si>
  <si>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</si>
  <si>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</si>
  <si>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</si>
  <si>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</si>
  <si>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</si>
  <si>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</si>
  <si>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</si>
  <si>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</si>
  <si>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</si>
  <si>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</si>
  <si>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</si>
  <si>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</si>
  <si>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</si>
  <si>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</si>
  <si>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</si>
  <si>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</si>
  <si>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</si>
  <si>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</si>
  <si>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</si>
  <si>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</si>
  <si>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</si>
  <si>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</si>
  <si>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</si>
  <si>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</si>
  <si>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</si>
  <si>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</si>
  <si>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</si>
  <si>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</si>
  <si>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</si>
  <si>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</si>
  <si>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</si>
  <si>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</si>
  <si>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</si>
  <si>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</si>
  <si>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</si>
  <si>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</si>
  <si>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</si>
  <si>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</si>
  <si>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</si>
  <si>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</si>
  <si>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</si>
  <si>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</si>
  <si>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</si>
  <si>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</si>
  <si>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</si>
  <si>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</si>
  <si>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</si>
  <si>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</si>
  <si>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</si>
  <si>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</si>
  <si>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</si>
  <si>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</si>
  <si>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</si>
  <si>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</si>
  <si>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</si>
  <si>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</si>
  <si>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</si>
  <si>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</si>
  <si>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</si>
  <si>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</si>
  <si>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</si>
  <si>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</si>
  <si>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</si>
  <si>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</si>
  <si>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</si>
  <si>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</si>
  <si>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</si>
  <si>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</si>
  <si>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</si>
  <si>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</si>
  <si>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</si>
  <si>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</si>
  <si>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</si>
  <si>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</si>
  <si>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</si>
  <si>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</si>
  <si>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</si>
  <si>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</si>
  <si>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</si>
  <si>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</si>
  <si>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</si>
  <si>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</si>
  <si>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</si>
  <si>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</si>
  <si>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</si>
  <si>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</si>
  <si>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</si>
  <si>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</si>
  <si>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</si>
  <si>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</si>
  <si>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</si>
  <si>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</si>
  <si>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</si>
  <si>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</si>
  <si>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</si>
  <si>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</si>
  <si>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</si>
  <si>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</si>
  <si>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</si>
  <si>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</si>
  <si>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</si>
  <si>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</si>
  <si>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</si>
  <si>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</si>
  <si>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</si>
  <si>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</si>
  <si>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</si>
  <si>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</si>
  <si>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</si>
  <si>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</si>
  <si>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</si>
  <si>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</si>
  <si>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</si>
  <si>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</si>
  <si>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</si>
  <si>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</si>
  <si>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</si>
  <si>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</si>
  <si>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</si>
  <si>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</si>
  <si>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</si>
  <si>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</si>
  <si>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</si>
  <si>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</si>
  <si>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</si>
  <si>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</si>
  <si>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</si>
  <si>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</si>
  <si>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</si>
  <si>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</si>
  <si>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</si>
  <si>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</si>
  <si>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</si>
  <si>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</si>
  <si>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</si>
  <si>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</si>
  <si>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</si>
  <si>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</si>
  <si>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</si>
  <si>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</si>
  <si>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</si>
  <si>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</si>
  <si>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</si>
  <si>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</si>
  <si>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</si>
  <si>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</si>
  <si>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</si>
  <si>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</si>
  <si>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</si>
  <si>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</si>
  <si>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</si>
  <si>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</si>
  <si>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</si>
  <si>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</si>
  <si>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</si>
  <si>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</si>
  <si>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</si>
  <si>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</si>
  <si>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</si>
  <si>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</si>
  <si>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</si>
  <si>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</si>
  <si>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</si>
  <si>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</si>
  <si>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</si>
  <si>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</si>
  <si>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</si>
  <si>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</si>
  <si>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</si>
  <si>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</si>
  <si>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</si>
  <si>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</si>
  <si>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</si>
  <si>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</si>
  <si>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</si>
  <si>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</si>
  <si>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</si>
  <si>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</si>
  <si>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</si>
  <si>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</si>
  <si>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</si>
  <si>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</si>
  <si>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</si>
  <si>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</si>
  <si>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</si>
  <si>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</si>
  <si>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</si>
  <si>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</si>
  <si>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</si>
  <si>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</si>
  <si>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</si>
  <si>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</si>
  <si>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</si>
  <si>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</si>
  <si>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</si>
  <si>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</si>
  <si>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</si>
  <si>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</si>
  <si>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</si>
  <si>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</si>
  <si>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</si>
  <si>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</si>
  <si>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</si>
  <si>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</si>
  <si>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</si>
  <si>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</si>
  <si>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</si>
  <si>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</si>
  <si>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</si>
  <si>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</si>
  <si>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</si>
  <si>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</si>
  <si>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</si>
  <si>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</si>
  <si>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</si>
  <si>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</si>
  <si>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</si>
  <si>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</si>
  <si>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</si>
  <si>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</si>
  <si>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</si>
  <si>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</si>
  <si>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</si>
  <si>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</si>
  <si>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</si>
  <si>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</si>
  <si>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</si>
  <si>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</si>
  <si>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</si>
  <si>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</si>
  <si>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</si>
  <si>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</si>
  <si>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</si>
  <si>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</si>
  <si>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</si>
  <si>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</si>
  <si>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</si>
  <si>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</si>
  <si>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</si>
  <si>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</si>
  <si>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</si>
  <si>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</si>
  <si>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</si>
  <si>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</si>
  <si>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</si>
  <si>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</si>
  <si>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</si>
  <si>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</si>
  <si>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</si>
  <si>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</si>
  <si>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</si>
  <si>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</si>
  <si>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</si>
  <si>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</si>
  <si>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</si>
  <si>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</si>
  <si>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</si>
  <si>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</si>
  <si>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</si>
  <si>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</si>
  <si>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</si>
  <si>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</si>
  <si>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</si>
  <si>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</si>
  <si>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</si>
  <si>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</si>
  <si>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</si>
  <si>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</si>
  <si>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</si>
  <si>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</si>
  <si>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</si>
  <si>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</si>
  <si>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</si>
  <si>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</si>
  <si>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</si>
  <si>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</si>
  <si>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</si>
  <si>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</si>
  <si>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</si>
  <si>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</si>
  <si>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</si>
  <si>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</si>
  <si>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</si>
  <si>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</si>
  <si>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</si>
  <si>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</si>
  <si>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</si>
  <si>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</si>
  <si>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</si>
  <si>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</si>
  <si>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</si>
  <si>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</si>
  <si>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</si>
  <si>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</si>
  <si>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</si>
  <si>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</si>
  <si>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</si>
  <si>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</si>
  <si>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</si>
  <si>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</si>
  <si>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</si>
  <si>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</si>
  <si>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</si>
  <si>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</si>
  <si>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</si>
  <si>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</si>
  <si>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</si>
  <si>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</si>
  <si>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</si>
  <si>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</si>
  <si>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</si>
  <si>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</si>
  <si>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</si>
  <si>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</si>
  <si>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</si>
  <si>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</si>
  <si>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</si>
  <si>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</si>
  <si>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</si>
  <si>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</si>
  <si>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</si>
  <si>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</si>
  <si>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</si>
  <si>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</si>
  <si>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</si>
  <si>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</si>
  <si>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</si>
  <si>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</si>
  <si>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</si>
  <si>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</si>
  <si>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</si>
  <si>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</si>
  <si>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</si>
  <si>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</si>
  <si>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</si>
  <si>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</si>
  <si>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</si>
  <si>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</si>
  <si>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</si>
  <si>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</si>
  <si>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</si>
  <si>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</si>
  <si>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</si>
  <si>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</si>
  <si>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</si>
  <si>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</si>
  <si>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</si>
  <si>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</si>
  <si>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</si>
  <si>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</si>
  <si>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</si>
  <si>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</si>
  <si>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</si>
  <si>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</si>
  <si>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</si>
  <si>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</si>
  <si>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</si>
  <si>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</si>
  <si>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</si>
  <si>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</si>
  <si>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</si>
  <si>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</si>
  <si>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</si>
  <si>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</si>
  <si>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</si>
  <si>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</si>
  <si>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</si>
  <si>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</si>
  <si>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</si>
  <si>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</si>
  <si>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</si>
  <si>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</si>
  <si>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</si>
  <si>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</si>
  <si>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</si>
  <si>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</si>
  <si>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</si>
  <si>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</si>
  <si>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</si>
  <si>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</si>
  <si>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</si>
  <si>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</si>
  <si>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</si>
  <si>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</si>
  <si>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</si>
  <si>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</si>
  <si>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</si>
  <si>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</si>
  <si>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</si>
  <si>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</si>
  <si>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</si>
  <si>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</si>
  <si>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</si>
  <si>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</si>
  <si>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</si>
  <si>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</si>
  <si>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</si>
  <si>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</si>
  <si>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</si>
  <si>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</si>
  <si>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</si>
  <si>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</si>
  <si>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</si>
  <si>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</si>
  <si>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</si>
  <si>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</si>
  <si>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</si>
  <si>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</si>
  <si>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</si>
  <si>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</si>
  <si>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</si>
  <si>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</si>
  <si>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</si>
  <si>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</si>
  <si>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</si>
  <si>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</si>
  <si>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</si>
  <si>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</si>
  <si>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</si>
  <si>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</si>
  <si>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</si>
  <si>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</si>
  <si>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</si>
  <si>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</si>
  <si>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</si>
  <si>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</si>
  <si>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</si>
  <si>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</si>
  <si>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</si>
  <si>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</si>
  <si>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</si>
  <si>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</si>
  <si>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</si>
  <si>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</si>
  <si>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</si>
  <si>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</si>
  <si>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</si>
  <si>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</si>
  <si>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</si>
  <si>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</si>
  <si>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</si>
  <si>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</si>
  <si>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</si>
  <si>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</si>
  <si>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</si>
  <si>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</si>
  <si>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</si>
  <si>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</si>
  <si>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</si>
  <si>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</si>
  <si>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</si>
  <si>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</si>
  <si>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</si>
  <si>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</si>
  <si>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</si>
  <si>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</si>
  <si>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</si>
  <si>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</si>
  <si>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</si>
  <si>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</si>
  <si>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</si>
  <si>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</si>
  <si>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</si>
  <si>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</si>
  <si>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</si>
  <si>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</si>
  <si>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</si>
  <si>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</si>
  <si>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</si>
  <si>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</si>
  <si>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</si>
  <si>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</si>
  <si>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</si>
  <si>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</si>
  <si>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</si>
  <si>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</si>
  <si>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</si>
  <si>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</si>
  <si>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</si>
  <si>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</si>
  <si>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</si>
  <si>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</si>
  <si>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</si>
  <si>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</si>
  <si>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</si>
  <si>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</si>
  <si>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</si>
  <si>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</si>
  <si>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</si>
  <si>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</si>
  <si>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</si>
  <si>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</si>
  <si>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</si>
  <si>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</si>
  <si>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</si>
  <si>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</si>
  <si>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</si>
  <si>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</si>
  <si>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</si>
  <si>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</si>
  <si>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</si>
  <si>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</si>
  <si>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</si>
  <si>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</si>
  <si>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</si>
  <si>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</si>
  <si>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</si>
  <si>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</si>
  <si>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</si>
  <si>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</si>
  <si>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</si>
  <si>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</si>
  <si>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</si>
  <si>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</si>
  <si>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</si>
  <si>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</si>
  <si>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</si>
  <si>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</si>
  <si>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</si>
  <si>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</si>
  <si>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</si>
  <si>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</si>
  <si>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</si>
  <si>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</si>
  <si>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</si>
  <si>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</si>
  <si>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</si>
  <si>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</si>
  <si>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</si>
  <si>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</si>
  <si>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</si>
  <si>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</si>
  <si>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</si>
  <si>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</si>
  <si>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</si>
  <si>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</si>
  <si>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</si>
  <si>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</si>
  <si>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</si>
  <si>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</si>
  <si>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</si>
  <si>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</si>
  <si>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</si>
  <si>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</si>
  <si>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</si>
  <si>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</si>
  <si>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</si>
  <si>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</si>
  <si>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</si>
  <si>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</si>
  <si>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</si>
  <si>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</si>
  <si>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</si>
  <si>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</si>
  <si>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</si>
  <si>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</si>
  <si>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</si>
  <si>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</si>
  <si>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</si>
  <si>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</si>
  <si>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</si>
  <si>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</si>
  <si>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</si>
  <si>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</si>
  <si>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</si>
  <si>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</si>
  <si>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</si>
  <si>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</si>
  <si>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</si>
  <si>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</si>
  <si>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</si>
  <si>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</si>
  <si>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</si>
  <si>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</si>
  <si>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</si>
  <si>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</si>
  <si>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</si>
  <si>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</si>
  <si>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</si>
  <si>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</si>
  <si>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</si>
  <si>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</si>
  <si>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</si>
  <si>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</si>
  <si>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</si>
  <si>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</si>
  <si>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</si>
  <si>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</si>
  <si>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</si>
  <si>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</si>
  <si>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</si>
  <si>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</si>
  <si>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</si>
  <si>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</si>
  <si>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</si>
  <si>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</si>
  <si>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</si>
  <si>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</si>
  <si>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</si>
  <si>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</si>
  <si>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</si>
  <si>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</si>
  <si>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</si>
  <si>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</si>
  <si>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</si>
  <si>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</si>
  <si>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</si>
  <si>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</si>
  <si>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</si>
  <si>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</si>
  <si>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</si>
  <si>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</si>
  <si>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</si>
  <si>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</si>
  <si>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</si>
  <si>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</si>
  <si>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</si>
  <si>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</si>
  <si>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</si>
  <si>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</si>
  <si>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</si>
  <si>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</si>
  <si>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</si>
  <si>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</si>
  <si>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</si>
  <si>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</si>
  <si>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</si>
  <si>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</si>
  <si>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</si>
  <si>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</si>
  <si>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</si>
  <si>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</si>
  <si>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</si>
  <si>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</si>
  <si>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</si>
  <si>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</si>
  <si>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</si>
  <si>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</si>
  <si>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</si>
  <si>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</si>
  <si>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</si>
  <si>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</si>
  <si>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</si>
  <si>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</si>
  <si>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</si>
  <si>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</si>
  <si>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</si>
  <si>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</si>
  <si>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</si>
  <si>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</si>
  <si>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</si>
  <si>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</si>
  <si>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</si>
  <si>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</si>
  <si>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</si>
  <si>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</si>
  <si>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</si>
  <si>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</si>
  <si>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</si>
  <si>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</si>
  <si>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</si>
  <si>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</si>
  <si>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</si>
  <si>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</si>
  <si>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</si>
  <si>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</si>
  <si>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</si>
  <si>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</si>
  <si>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</si>
  <si>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</si>
  <si>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</si>
  <si>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</si>
  <si>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</si>
  <si>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</si>
  <si>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</si>
  <si>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</si>
  <si>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</si>
  <si>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</si>
  <si>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</si>
  <si>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</si>
  <si>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</si>
  <si>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</si>
  <si>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</si>
  <si>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</si>
  <si>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</si>
  <si>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</si>
  <si>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</si>
  <si>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</si>
  <si>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</si>
  <si>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</si>
  <si>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</si>
  <si>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</si>
  <si>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</si>
  <si>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</si>
  <si>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</si>
  <si>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</si>
  <si>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</si>
  <si>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</si>
  <si>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</si>
  <si>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</si>
  <si>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</si>
  <si>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</si>
  <si>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</si>
  <si>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</si>
  <si>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</si>
  <si>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</si>
  <si>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</si>
  <si>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</si>
  <si>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</si>
  <si>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</si>
  <si>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</si>
  <si>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</si>
  <si>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</si>
  <si>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</si>
  <si>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</si>
  <si>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</si>
  <si>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</si>
  <si>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</si>
  <si>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</si>
  <si>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</si>
  <si>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</si>
  <si>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</si>
  <si>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</si>
  <si>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</si>
  <si>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</si>
  <si>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</si>
  <si>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</si>
  <si>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</si>
  <si>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</si>
  <si>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</si>
  <si>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</si>
  <si>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</si>
  <si>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</si>
  <si>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</si>
  <si>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</si>
  <si>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</si>
  <si>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</si>
  <si>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</si>
  <si>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</si>
  <si>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</si>
  <si>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</si>
  <si>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</si>
  <si>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</si>
  <si>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</si>
  <si>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</si>
  <si>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</si>
  <si>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</si>
  <si>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</si>
  <si>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</si>
  <si>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</si>
  <si>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</si>
  <si>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</si>
  <si>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</si>
  <si>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</si>
  <si>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</si>
  <si>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</si>
  <si>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</si>
  <si>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</si>
  <si>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</si>
  <si>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</si>
  <si>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</si>
  <si>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</si>
  <si>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</si>
  <si>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</si>
  <si>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</si>
  <si>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</si>
  <si>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</si>
  <si>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</si>
  <si>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</si>
  <si>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</si>
  <si>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</si>
  <si>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</si>
  <si>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</si>
  <si>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</si>
  <si>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</si>
  <si>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</si>
  <si>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</si>
  <si>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</si>
  <si>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</si>
  <si>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</si>
  <si>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</si>
  <si>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</si>
  <si>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</si>
  <si>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</si>
  <si>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</si>
  <si>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</si>
  <si>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</si>
  <si>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</si>
  <si>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</si>
  <si>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</si>
  <si>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</si>
  <si>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</si>
  <si>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</si>
  <si>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</si>
  <si>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</si>
  <si>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</si>
  <si>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</si>
  <si>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</si>
  <si>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</si>
  <si>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</si>
  <si>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</si>
  <si>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</si>
  <si>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</si>
  <si>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</si>
  <si>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</si>
  <si>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</si>
  <si>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</si>
  <si>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</si>
  <si>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</si>
  <si>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</si>
  <si>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</si>
  <si>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</si>
  <si>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</si>
  <si>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</si>
  <si>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</si>
  <si>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</si>
  <si>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</si>
  <si>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</si>
  <si>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</si>
  <si>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</si>
  <si>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</si>
  <si>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</si>
  <si>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</si>
  <si>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</si>
  <si>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</si>
  <si>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</si>
  <si>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</si>
  <si>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</si>
  <si>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</si>
  <si>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</si>
  <si>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</si>
  <si>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</si>
  <si>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</si>
  <si>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</si>
  <si>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</si>
  <si>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</si>
  <si>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</si>
  <si>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</si>
  <si>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</si>
  <si>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</si>
  <si>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</si>
  <si>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</si>
  <si>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</si>
  <si>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</si>
  <si>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</si>
  <si>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</si>
  <si>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</si>
  <si>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</si>
  <si>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</si>
  <si>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</si>
  <si>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</si>
  <si>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</si>
  <si>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</si>
  <si>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</si>
  <si>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</si>
  <si>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</si>
  <si>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</si>
  <si>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</si>
  <si>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</si>
  <si>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</si>
  <si>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</si>
  <si>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</si>
  <si>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</si>
  <si>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</si>
  <si>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</si>
  <si>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</si>
  <si>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</si>
  <si>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</si>
  <si>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</si>
  <si>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</si>
  <si>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</si>
  <si>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</si>
  <si>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</si>
  <si>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</si>
  <si>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</si>
  <si>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</si>
  <si>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</si>
  <si>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</si>
  <si>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</si>
  <si>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</si>
  <si>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</si>
  <si>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</si>
  <si>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</si>
  <si>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</si>
  <si>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</si>
  <si>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</si>
  <si>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</si>
  <si>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</si>
  <si>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</si>
  <si>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</si>
  <si>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</si>
  <si>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</si>
  <si>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</si>
  <si>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</si>
  <si>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</si>
  <si>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</si>
  <si>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</si>
  <si>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</si>
  <si>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</si>
  <si>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</si>
  <si>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</si>
  <si>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</si>
  <si>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</si>
  <si>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</si>
  <si>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</si>
  <si>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</si>
  <si>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</si>
  <si>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</si>
  <si>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</si>
  <si>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</si>
  <si>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</si>
  <si>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</si>
  <si>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</si>
  <si>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</si>
  <si>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</si>
  <si>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</si>
  <si>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</si>
  <si>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</si>
  <si>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</si>
  <si>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</si>
  <si>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</si>
  <si>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</si>
  <si>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</si>
  <si>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</si>
  <si>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</si>
  <si>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</si>
  <si>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</si>
  <si>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</si>
  <si>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</si>
  <si>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</si>
  <si>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</si>
  <si>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</si>
  <si>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</si>
  <si>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</si>
  <si>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</si>
  <si>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</si>
  <si>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</si>
  <si>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</si>
  <si>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</si>
  <si>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</si>
  <si>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</si>
  <si>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</si>
  <si>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</si>
  <si>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</si>
  <si>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</si>
  <si>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</si>
  <si>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</si>
  <si>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</si>
  <si>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</si>
  <si>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</si>
  <si>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</si>
  <si>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</si>
  <si>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</si>
  <si>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</si>
  <si>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</si>
  <si>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</si>
  <si>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</si>
  <si>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</si>
  <si>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</si>
  <si>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</si>
  <si>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</si>
  <si>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</si>
  <si>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</si>
  <si>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</si>
  <si>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</si>
  <si>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</si>
  <si>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</si>
  <si>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</si>
  <si>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</si>
  <si>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</si>
  <si>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</si>
  <si>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</si>
  <si>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</si>
  <si>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</si>
  <si>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</si>
  <si>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</si>
  <si>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</si>
  <si>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</si>
  <si>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</si>
  <si>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</si>
  <si>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</si>
  <si>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</si>
  <si>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</si>
  <si>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</si>
  <si>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</si>
  <si>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</si>
  <si>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</si>
  <si>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</si>
  <si>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</si>
  <si>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</si>
  <si>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</si>
  <si>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</si>
  <si>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</si>
  <si>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</si>
  <si>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</si>
  <si>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</si>
  <si>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</si>
  <si>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</si>
  <si>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</si>
  <si>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</si>
  <si>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</si>
  <si>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</si>
  <si>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</si>
  <si>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</si>
  <si>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</si>
  <si>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</si>
  <si>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</si>
  <si>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</si>
  <si>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</si>
  <si>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</si>
  <si>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</si>
  <si>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</si>
  <si>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</si>
  <si>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</si>
  <si>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</si>
  <si>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</si>
  <si>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</si>
  <si>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</si>
  <si>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</si>
  <si>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</si>
  <si>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</si>
  <si>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</si>
  <si>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</si>
  <si>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</si>
  <si>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</si>
  <si>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</si>
  <si>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</si>
  <si>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</si>
  <si>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</si>
  <si>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</si>
  <si>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</si>
  <si>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</si>
  <si>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</si>
  <si>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</si>
  <si>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</si>
  <si>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</si>
  <si>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</si>
  <si>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</si>
  <si>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</si>
  <si>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</si>
  <si>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</si>
  <si>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</si>
  <si>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</si>
  <si>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</si>
  <si>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</si>
  <si>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</si>
  <si>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</si>
  <si>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</si>
  <si>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</si>
  <si>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</si>
  <si>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</si>
  <si>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</si>
  <si>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</si>
  <si>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</si>
  <si>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</si>
  <si>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</si>
  <si>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</si>
  <si>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</si>
  <si>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</si>
  <si>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</si>
  <si>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</si>
  <si>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</si>
  <si>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</si>
  <si>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</si>
  <si>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</si>
  <si>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</si>
  <si>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</si>
  <si>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</si>
  <si>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</si>
  <si>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</si>
  <si>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</si>
  <si>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</si>
  <si>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</si>
  <si>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</si>
  <si>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</si>
  <si>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</si>
  <si>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</si>
  <si>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</si>
  <si>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</si>
  <si>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</si>
  <si>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</si>
  <si>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</si>
  <si>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</si>
  <si>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</si>
  <si>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</si>
  <si>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</si>
  <si>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</si>
  <si>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</si>
  <si>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</si>
  <si>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</si>
  <si>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</si>
  <si>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</si>
  <si>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</si>
  <si>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</si>
  <si>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</si>
  <si>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</si>
  <si>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</si>
  <si>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</si>
  <si>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</si>
  <si>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</si>
  <si>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</si>
  <si>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</si>
  <si>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</si>
  <si>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</si>
  <si>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</si>
  <si>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</si>
  <si>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</si>
  <si>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</si>
  <si>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</si>
  <si>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</si>
  <si>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</si>
  <si>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</si>
  <si>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</si>
  <si>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</si>
  <si>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</si>
  <si>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</si>
  <si>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</si>
  <si>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</si>
  <si>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</si>
  <si>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</si>
  <si>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</si>
  <si>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</si>
  <si>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</si>
  <si>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</si>
  <si>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</si>
  <si>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</si>
  <si>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</si>
  <si>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</si>
  <si>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</si>
  <si>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</si>
  <si>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</si>
  <si>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</si>
  <si>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</si>
  <si>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</si>
  <si>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</si>
  <si>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</si>
  <si>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</si>
  <si>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</si>
  <si>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</si>
  <si>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</si>
  <si>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</si>
  <si>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</si>
  <si>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</si>
  <si>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</si>
  <si>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</si>
  <si>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</si>
  <si>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</si>
  <si>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</si>
  <si>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</si>
  <si>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</si>
  <si>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</si>
  <si>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</si>
  <si>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</si>
  <si>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</si>
  <si>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</si>
  <si>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</si>
  <si>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</si>
  <si>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</si>
  <si>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</si>
  <si>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</si>
  <si>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</si>
  <si>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</si>
  <si>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</si>
  <si>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</si>
  <si>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</si>
  <si>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</si>
  <si>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</si>
  <si>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</si>
  <si>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</si>
  <si>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</si>
  <si>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</si>
  <si>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</si>
  <si>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</si>
  <si>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</si>
  <si>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</si>
  <si>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</si>
  <si>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</si>
  <si>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</si>
  <si>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</si>
  <si>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</si>
  <si>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</si>
  <si>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</si>
  <si>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</si>
  <si>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</si>
  <si>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</si>
  <si>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</si>
  <si>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</si>
  <si>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</si>
  <si>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</si>
  <si>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</si>
  <si>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</si>
  <si>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</si>
  <si>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</si>
  <si>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</si>
  <si>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</si>
  <si>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</si>
  <si>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</si>
  <si>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</si>
  <si>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</si>
  <si>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</si>
  <si>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</si>
  <si>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</si>
  <si>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</si>
  <si>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</si>
  <si>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</si>
  <si>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</si>
  <si>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</si>
  <si>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</si>
  <si>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</si>
  <si>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</si>
  <si>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</si>
  <si>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</si>
  <si>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</si>
  <si>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</si>
  <si>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</si>
  <si>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</si>
  <si>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</si>
  <si>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</si>
  <si>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</si>
  <si>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</si>
  <si>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</si>
  <si>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</si>
  <si>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</si>
  <si>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</si>
  <si>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</si>
  <si>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</si>
  <si>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</si>
  <si>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</si>
  <si>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</si>
  <si>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</si>
  <si>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</si>
  <si>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</si>
  <si>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</si>
  <si>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</si>
  <si>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</si>
  <si>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</si>
  <si>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</si>
  <si>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</si>
  <si>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</si>
  <si>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</si>
  <si>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</si>
  <si>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</si>
  <si>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</si>
  <si>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</si>
  <si>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</si>
  <si>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</si>
  <si>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</si>
  <si>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</si>
  <si>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</si>
  <si>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</si>
  <si>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</si>
  <si>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</si>
  <si>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</si>
  <si>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</si>
  <si>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</si>
  <si>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</si>
  <si>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</si>
  <si>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</si>
  <si>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</si>
  <si>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</si>
  <si>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</si>
  <si>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</si>
  <si>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</si>
  <si>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</si>
  <si>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</si>
  <si>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</si>
  <si>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</si>
  <si>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</si>
  <si>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</si>
  <si>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</si>
  <si>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</si>
  <si>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</si>
  <si>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</si>
  <si>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</si>
  <si>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</si>
  <si>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</si>
  <si>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</si>
  <si>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</si>
  <si>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</si>
  <si>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</si>
  <si>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</si>
  <si>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</si>
  <si>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</si>
  <si>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</si>
  <si>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</si>
  <si>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</si>
  <si>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</si>
  <si>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</si>
  <si>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</si>
  <si>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</si>
  <si>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</si>
  <si>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</si>
  <si>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</si>
  <si>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</si>
  <si>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</si>
  <si>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</si>
  <si>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</si>
  <si>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</si>
  <si>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</si>
  <si>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</si>
  <si>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</si>
  <si>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</si>
  <si>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</si>
  <si>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</si>
  <si>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</si>
  <si>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</si>
  <si>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</si>
  <si>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</si>
  <si>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</si>
  <si>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</si>
  <si>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</si>
  <si>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</si>
  <si>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</si>
  <si>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</si>
  <si>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</si>
  <si>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</si>
  <si>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</si>
  <si>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</si>
  <si>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</si>
  <si>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</si>
  <si>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</si>
  <si>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</si>
  <si>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</si>
  <si>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</si>
  <si>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</si>
  <si>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</si>
  <si>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</si>
  <si>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</si>
  <si>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</si>
  <si>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</si>
  <si>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</si>
  <si>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</si>
  <si>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</si>
  <si>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</si>
  <si>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</si>
  <si>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</si>
  <si>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</si>
  <si>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</si>
  <si>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</si>
  <si>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</si>
  <si>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</si>
  <si>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</si>
  <si>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</si>
  <si>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</si>
  <si>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</si>
  <si>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</si>
  <si>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</si>
  <si>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</si>
  <si>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</si>
  <si>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</si>
  <si>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</si>
  <si>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</si>
  <si>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</si>
  <si>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</si>
  <si>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</si>
  <si>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</si>
  <si>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</si>
  <si>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</si>
  <si>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</si>
  <si>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</si>
  <si>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</si>
  <si>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</si>
  <si>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</si>
  <si>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</si>
  <si>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</si>
  <si>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</si>
  <si>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</si>
  <si>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</si>
  <si>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</si>
  <si>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</si>
  <si>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</si>
  <si>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</si>
  <si>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</si>
  <si>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</si>
  <si>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</si>
  <si>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</si>
  <si>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</si>
  <si>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</si>
  <si>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</si>
  <si>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</si>
  <si>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</si>
  <si>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</si>
  <si>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</si>
  <si>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</si>
  <si>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</si>
  <si>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</si>
  <si>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</si>
  <si>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</si>
  <si>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</si>
  <si>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</si>
  <si>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</si>
  <si>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</si>
  <si>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</si>
  <si>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</si>
  <si>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</si>
  <si>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</si>
  <si>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</si>
  <si>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</si>
  <si>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</si>
  <si>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</si>
  <si>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</si>
  <si>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</si>
  <si>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</si>
  <si>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</si>
  <si>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</si>
  <si>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</si>
  <si>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</si>
  <si>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</si>
  <si>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</si>
  <si>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</si>
  <si>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</si>
  <si>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</si>
  <si>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</si>
  <si>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</si>
  <si>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</si>
  <si>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</si>
  <si>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</si>
  <si>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</si>
  <si>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</si>
  <si>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</si>
  <si>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</si>
  <si>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</si>
  <si>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</si>
  <si>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</si>
  <si>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</si>
  <si>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</si>
  <si>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</si>
  <si>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</si>
  <si>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</si>
  <si>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</si>
  <si>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</si>
  <si>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</si>
  <si>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</si>
  <si>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</si>
  <si>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</si>
  <si>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</si>
  <si>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</si>
  <si>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</si>
  <si>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</si>
  <si>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</si>
  <si>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</si>
  <si>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</si>
  <si>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</si>
  <si>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</si>
  <si>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</si>
  <si>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</si>
  <si>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</si>
  <si>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</si>
  <si>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</si>
  <si>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</si>
  <si>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</si>
  <si>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</si>
  <si>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</si>
  <si>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</si>
  <si>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</si>
  <si>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</si>
  <si>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</si>
  <si>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</si>
  <si>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</si>
  <si>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</si>
  <si>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</si>
  <si>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</si>
  <si>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</si>
  <si>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</si>
  <si>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</si>
  <si>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</si>
  <si>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</si>
  <si>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</si>
  <si>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</si>
  <si>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</si>
  <si>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</si>
  <si>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</si>
  <si>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</si>
  <si>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</si>
  <si>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</si>
  <si>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</si>
  <si>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</si>
  <si>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</si>
  <si>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</si>
  <si>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</si>
  <si>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</si>
  <si>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</si>
  <si>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</si>
  <si>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</si>
  <si>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</si>
  <si>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</si>
  <si>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</si>
  <si>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</si>
  <si>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</si>
  <si>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</si>
  <si>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</si>
  <si>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</si>
  <si>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</si>
  <si>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</si>
  <si>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</si>
  <si>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</si>
  <si>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</si>
  <si>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</si>
  <si>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</si>
  <si>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</si>
  <si>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</si>
  <si>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</si>
  <si>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</si>
  <si>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</si>
  <si>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</si>
  <si>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</si>
  <si>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</si>
  <si>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</si>
  <si>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</si>
  <si>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</si>
  <si>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</si>
  <si>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</si>
  <si>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</si>
  <si>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</si>
  <si>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</si>
  <si>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</si>
  <si>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</si>
  <si>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</si>
  <si>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</si>
  <si>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</si>
  <si>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</si>
  <si>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</si>
  <si>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</si>
  <si>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</si>
  <si>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</si>
  <si>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</si>
  <si>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</si>
  <si>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</si>
  <si>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</si>
  <si>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</si>
  <si>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</si>
  <si>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</si>
  <si>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</si>
  <si>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</si>
  <si>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</si>
  <si>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</si>
  <si>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</si>
  <si>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</si>
  <si>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</si>
  <si>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</si>
  <si>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</si>
  <si>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</si>
  <si>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</si>
  <si>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</si>
  <si>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</si>
  <si>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</si>
  <si>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</si>
  <si>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</si>
  <si>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</si>
  <si>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</si>
  <si>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</si>
  <si>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</si>
  <si>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</si>
  <si>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</si>
  <si>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</si>
  <si>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</si>
  <si>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</si>
  <si>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</si>
  <si>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</si>
  <si>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</si>
  <si>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</si>
  <si>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</si>
  <si>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</si>
  <si>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</si>
  <si>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</si>
  <si>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</si>
  <si>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</si>
  <si>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</si>
  <si>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</si>
  <si>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</si>
  <si>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</si>
  <si>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</si>
  <si>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</si>
  <si>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</si>
  <si>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</si>
  <si>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</si>
  <si>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</si>
  <si>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</si>
  <si>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</si>
  <si>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</si>
  <si>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</si>
  <si>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</si>
  <si>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</si>
  <si>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</si>
  <si>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</si>
  <si>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</si>
  <si>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</si>
  <si>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</si>
  <si>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</si>
  <si>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</si>
  <si>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</si>
  <si>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</si>
  <si>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</si>
  <si>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</si>
  <si>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</si>
  <si>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</si>
  <si>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</si>
  <si>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</si>
  <si>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</si>
  <si>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</si>
  <si>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</si>
  <si>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</si>
  <si>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</si>
  <si>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</si>
  <si>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</si>
  <si>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</si>
  <si>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</si>
  <si>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</si>
  <si>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</si>
  <si>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</si>
  <si>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</si>
  <si>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</si>
  <si>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</si>
  <si>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</si>
  <si>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</si>
  <si>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</si>
  <si>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</si>
  <si>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</si>
  <si>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</si>
  <si>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</si>
  <si>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</si>
  <si>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</si>
  <si>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</si>
  <si>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</si>
  <si>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</si>
  <si>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</si>
  <si>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</si>
  <si>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</si>
  <si>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</si>
  <si>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</si>
  <si>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</si>
  <si>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</si>
  <si>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</si>
  <si>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</si>
  <si>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</si>
  <si>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</si>
  <si>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</si>
  <si>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</si>
  <si>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</si>
  <si>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</si>
  <si>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</si>
  <si>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</si>
  <si>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</si>
  <si>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</si>
  <si>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</si>
  <si>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</si>
  <si>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</si>
  <si>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</si>
  <si>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</si>
  <si>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</si>
  <si>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</si>
  <si>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</si>
  <si>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</si>
  <si>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</si>
  <si>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</si>
  <si>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</si>
  <si>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</si>
  <si>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</si>
  <si>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</si>
  <si>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</si>
  <si>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</si>
  <si>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</si>
  <si>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</si>
  <si>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</si>
  <si>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</si>
  <si>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</si>
  <si>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</si>
  <si>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</si>
  <si>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</si>
  <si>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</si>
  <si>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</si>
  <si>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</si>
  <si>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</si>
  <si>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</si>
  <si>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</si>
  <si>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</si>
  <si>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</si>
  <si>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</si>
  <si>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</si>
  <si>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</si>
  <si>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</si>
  <si>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</si>
  <si>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</si>
  <si>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</si>
  <si>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</si>
  <si>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</si>
  <si>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</si>
  <si>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</si>
  <si>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</si>
  <si>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</si>
  <si>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</si>
  <si>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</si>
  <si>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</si>
  <si>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</si>
  <si>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</si>
  <si>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</si>
  <si>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</si>
  <si>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</si>
  <si>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</si>
  <si>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</si>
  <si>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</si>
  <si>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</si>
  <si>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</si>
  <si>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</si>
  <si>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</si>
  <si>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</si>
  <si>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</si>
  <si>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</si>
  <si>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</si>
  <si>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</si>
  <si>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</si>
  <si>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</si>
  <si>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</si>
  <si>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</si>
  <si>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</si>
  <si>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</si>
  <si>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</si>
  <si>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</si>
  <si>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</si>
  <si>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</si>
  <si>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</si>
  <si>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</si>
  <si>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</si>
  <si>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</si>
  <si>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</si>
  <si>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</si>
  <si>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</si>
  <si>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</si>
  <si>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</si>
  <si>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</si>
  <si>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</si>
  <si>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</si>
  <si>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</si>
  <si>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</si>
  <si>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</si>
  <si>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</si>
  <si>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</si>
  <si>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</si>
  <si>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</si>
  <si>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</si>
  <si>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</si>
  <si>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</si>
  <si>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</si>
  <si>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</si>
  <si>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</si>
  <si>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</si>
  <si>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</si>
  <si>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</si>
  <si>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</si>
  <si>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</si>
  <si>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</si>
  <si>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</si>
  <si>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</si>
  <si>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</si>
  <si>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</si>
  <si>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</si>
  <si>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</si>
  <si>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</si>
  <si>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</si>
  <si>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</si>
  <si>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</si>
  <si>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</si>
  <si>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</si>
  <si>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</si>
  <si>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</si>
  <si>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</si>
  <si>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</si>
  <si>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</si>
  <si>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</si>
  <si>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</si>
  <si>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</si>
  <si>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</si>
  <si>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</si>
  <si>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</si>
  <si>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</si>
  <si>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</si>
  <si>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</si>
  <si>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</si>
  <si>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</si>
  <si>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</si>
  <si>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</si>
  <si>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</si>
  <si>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</si>
  <si>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</si>
  <si>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</si>
  <si>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</si>
  <si>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</si>
  <si>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</si>
  <si>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</si>
  <si>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</si>
  <si>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</si>
  <si>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</si>
  <si>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</si>
  <si>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</si>
  <si>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</si>
  <si>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</si>
  <si>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</si>
  <si>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</si>
  <si>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</si>
  <si>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</si>
  <si>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</si>
  <si>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</si>
  <si>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</si>
  <si>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</si>
  <si>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</si>
  <si>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</si>
  <si>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</si>
  <si>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</si>
  <si>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</si>
  <si>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</si>
  <si>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</si>
  <si>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</si>
  <si>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</si>
  <si>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</si>
  <si>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</si>
  <si>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</si>
  <si>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</si>
  <si>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</si>
  <si>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</si>
  <si>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</si>
  <si>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</si>
  <si>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</si>
  <si>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</si>
  <si>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</si>
  <si>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</si>
  <si>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</si>
  <si>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</si>
  <si>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</si>
  <si>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</si>
  <si>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</si>
  <si>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</si>
  <si>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</si>
  <si>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</si>
  <si>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</si>
  <si>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</si>
  <si>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</si>
  <si>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</si>
  <si>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</si>
  <si>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</si>
  <si>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</si>
  <si>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</si>
  <si>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</si>
  <si>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</si>
  <si>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</si>
  <si>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</si>
  <si>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</si>
  <si>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</si>
  <si>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</si>
  <si>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</si>
  <si>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</si>
  <si>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</si>
  <si>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</si>
  <si>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</si>
  <si>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</si>
  <si>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</si>
  <si>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</si>
  <si>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</si>
  <si>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</si>
  <si>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</si>
  <si>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</si>
  <si>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</si>
  <si>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</si>
  <si>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</si>
  <si>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</si>
  <si>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</si>
  <si>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</si>
  <si>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</si>
  <si>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</si>
  <si>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</si>
  <si>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</si>
  <si>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</si>
  <si>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</si>
  <si>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</si>
  <si>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</si>
  <si>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</si>
  <si>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</si>
  <si>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</si>
  <si>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</si>
  <si>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</si>
  <si>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</si>
  <si>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</si>
  <si>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</si>
  <si>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</si>
  <si>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</si>
  <si>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</si>
  <si>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</si>
  <si>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</si>
  <si>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</si>
  <si>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</si>
  <si>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</si>
  <si>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</si>
  <si>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</si>
  <si>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</si>
  <si>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</si>
  <si>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</si>
  <si>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</si>
  <si>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</si>
  <si>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</si>
  <si>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</si>
  <si>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</si>
  <si>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</si>
  <si>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</si>
  <si>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</si>
  <si>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</si>
  <si>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</si>
  <si>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</si>
  <si>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</si>
  <si>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</si>
  <si>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</si>
  <si>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</si>
  <si>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</si>
  <si>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</si>
  <si>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</si>
  <si>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</si>
  <si>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</si>
  <si>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</si>
  <si>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</si>
  <si>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</si>
  <si>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</si>
  <si>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</si>
  <si>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</si>
  <si>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</si>
  <si>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</si>
  <si>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</si>
  <si>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</si>
  <si>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</si>
  <si>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</si>
  <si>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</si>
  <si>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</si>
  <si>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</si>
  <si>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</si>
  <si>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</si>
  <si>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</si>
  <si>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</si>
  <si>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</si>
  <si>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</si>
  <si>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</si>
  <si>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</si>
  <si>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</si>
  <si>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</si>
  <si>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</si>
  <si>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</si>
  <si>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</si>
  <si>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</si>
  <si>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</si>
  <si>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</si>
  <si>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</si>
  <si>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</si>
  <si>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</si>
  <si>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</si>
  <si>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</si>
  <si>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</si>
  <si>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</si>
  <si>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</si>
  <si>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</si>
  <si>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</si>
  <si>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</si>
  <si>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</si>
  <si>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</si>
  <si>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</si>
  <si>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</si>
  <si>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</si>
  <si>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</si>
  <si>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</si>
  <si>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</si>
  <si>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</si>
  <si>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</si>
  <si>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</si>
  <si>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</si>
  <si>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</si>
  <si>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</si>
  <si>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</si>
  <si>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</si>
  <si>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</si>
  <si>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</si>
  <si>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</si>
  <si>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</si>
  <si>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</si>
  <si>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</si>
  <si>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</si>
  <si>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</si>
  <si>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</si>
  <si>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</si>
  <si>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</si>
  <si>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</si>
  <si>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</si>
  <si>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</si>
  <si>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</si>
  <si>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</si>
  <si>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</si>
  <si>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</si>
  <si>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</si>
  <si>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</si>
  <si>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</si>
  <si>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</si>
  <si>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</si>
  <si>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</si>
  <si>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</si>
  <si>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</si>
  <si>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</si>
  <si>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</si>
  <si>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</si>
  <si>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</si>
  <si>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</si>
  <si>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</si>
  <si>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</si>
  <si>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</si>
  <si>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</si>
  <si>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</si>
  <si>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</si>
  <si>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</si>
  <si>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</si>
  <si>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</si>
  <si>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</si>
  <si>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</si>
  <si>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</si>
  <si>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</si>
  <si>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</si>
  <si>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</si>
  <si>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</si>
  <si>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</si>
  <si>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</si>
  <si>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</si>
  <si>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</si>
  <si>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</si>
  <si>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</si>
  <si>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</si>
  <si>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</si>
  <si>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</si>
  <si>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</si>
  <si>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</si>
  <si>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</si>
  <si>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</si>
  <si>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</si>
  <si>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</si>
  <si>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</si>
  <si>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</si>
  <si>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</si>
  <si>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</si>
  <si>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</si>
  <si>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</si>
  <si>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</si>
  <si>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</si>
  <si>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</si>
  <si>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</si>
  <si>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</si>
  <si>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</si>
  <si>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</si>
  <si>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</si>
  <si>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</si>
  <si>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</si>
  <si>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</si>
  <si>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</si>
  <si>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</si>
  <si>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</si>
  <si>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</si>
  <si>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</si>
  <si>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</si>
  <si>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</si>
  <si>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</si>
  <si>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</si>
  <si>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</si>
  <si>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</si>
  <si>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</si>
  <si>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</si>
  <si>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</si>
  <si>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</si>
  <si>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</si>
  <si>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</si>
  <si>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</si>
  <si>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</si>
  <si>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</si>
  <si>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</si>
  <si>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</si>
  <si>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</si>
  <si>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</si>
  <si>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</si>
  <si>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</si>
  <si>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</si>
  <si>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</si>
  <si>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</si>
  <si>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</si>
  <si>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</si>
  <si>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</si>
  <si>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</si>
  <si>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</si>
  <si>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</si>
  <si>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</si>
  <si>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</si>
  <si>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</si>
  <si>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</si>
  <si>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</si>
  <si>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</si>
  <si>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</si>
  <si>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</si>
  <si>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</si>
  <si>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</si>
  <si>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</si>
  <si>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</si>
  <si>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</si>
  <si>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</si>
  <si>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</si>
  <si>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</si>
  <si>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</si>
  <si>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</si>
  <si>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</si>
  <si>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</si>
  <si>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</si>
  <si>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</si>
  <si>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</si>
  <si>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</si>
  <si>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</si>
  <si>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</si>
  <si>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</si>
  <si>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</si>
  <si>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</si>
  <si>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</si>
  <si>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</si>
  <si>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</si>
  <si>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</si>
  <si>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</si>
  <si>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</si>
  <si>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</si>
  <si>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</si>
  <si>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</si>
  <si>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</si>
  <si>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</si>
  <si>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</si>
  <si>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</si>
  <si>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</si>
  <si>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</si>
  <si>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</si>
  <si>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</si>
  <si>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</si>
  <si>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</si>
  <si>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</si>
  <si>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</si>
  <si>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</si>
  <si>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</si>
  <si>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</si>
  <si>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</si>
  <si>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</si>
  <si>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</si>
  <si>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</si>
  <si>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</si>
  <si>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</si>
  <si>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</si>
  <si>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</si>
  <si>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</si>
  <si>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</si>
  <si>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</si>
  <si>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</si>
  <si>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</si>
  <si>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</si>
  <si>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</si>
  <si>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</si>
  <si>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</si>
  <si>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</si>
  <si>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</si>
  <si>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</si>
  <si>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</si>
  <si>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</si>
  <si>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</si>
  <si>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</si>
  <si>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</si>
  <si>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</si>
  <si>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</si>
  <si>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</si>
  <si>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</si>
  <si>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</si>
  <si>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</si>
  <si>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</si>
  <si>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</si>
  <si>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</si>
  <si>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</si>
  <si>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</si>
  <si>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</si>
  <si>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</si>
  <si>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</si>
  <si>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</si>
  <si>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</si>
  <si>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</si>
  <si>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</si>
  <si>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</si>
  <si>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</si>
  <si>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</si>
  <si>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</si>
  <si>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</si>
  <si>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</si>
  <si>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</si>
  <si>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</si>
  <si>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</si>
  <si>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</si>
  <si>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</si>
  <si>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</si>
  <si>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</si>
  <si>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</si>
  <si>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</si>
  <si>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</si>
  <si>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</si>
  <si>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</si>
  <si>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</si>
  <si>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</si>
  <si>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</si>
  <si>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</si>
  <si>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</si>
  <si>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</si>
  <si>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</si>
  <si>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</si>
  <si>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</si>
  <si>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</si>
  <si>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</si>
  <si>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</si>
  <si>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</si>
  <si>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</si>
  <si>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</si>
  <si>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</si>
  <si>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</si>
  <si>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</si>
  <si>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</si>
  <si>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</si>
  <si>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</si>
  <si>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</si>
  <si>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</si>
  <si>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</si>
  <si>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</si>
  <si>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</si>
  <si>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</si>
  <si>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</si>
  <si>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</si>
  <si>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</si>
  <si>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</si>
  <si>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</si>
  <si>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</si>
  <si>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</si>
  <si>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</si>
  <si>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</si>
  <si>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</si>
  <si>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</si>
  <si>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</si>
  <si>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</si>
  <si>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</si>
  <si>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</si>
  <si>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</si>
  <si>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</si>
  <si>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</si>
  <si>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</si>
  <si>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</si>
  <si>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</si>
  <si>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</si>
  <si>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</si>
  <si>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</si>
  <si>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</si>
  <si>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</si>
  <si>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</si>
  <si>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</si>
  <si>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</si>
  <si>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</si>
  <si>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</si>
  <si>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</si>
  <si>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</si>
  <si>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</si>
  <si>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</si>
  <si>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</si>
  <si>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</si>
  <si>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</si>
  <si>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</si>
  <si>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</si>
  <si>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</si>
  <si>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</si>
  <si>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</si>
  <si>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</si>
  <si>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</si>
  <si>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</si>
  <si>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</si>
  <si>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</si>
  <si>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</si>
  <si>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</si>
  <si>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</si>
  <si>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</si>
  <si>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</si>
  <si>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</si>
  <si>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</si>
  <si>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</si>
  <si>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</si>
  <si>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</si>
  <si>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</si>
  <si>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</si>
  <si>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</si>
  <si>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</si>
  <si>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</si>
  <si>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</si>
  <si>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</si>
  <si>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</si>
  <si>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</si>
  <si>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</si>
  <si>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</si>
  <si>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</si>
  <si>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</si>
  <si>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</si>
  <si>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</si>
  <si>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</si>
  <si>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</si>
  <si>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</si>
  <si>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</si>
  <si>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</si>
  <si>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</si>
  <si>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</si>
  <si>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</si>
  <si>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</si>
  <si>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</si>
  <si>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</si>
  <si>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</si>
  <si>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</si>
  <si>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</si>
  <si>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</si>
  <si>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</si>
  <si>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</si>
  <si>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</si>
  <si>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</si>
  <si>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</si>
  <si>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</si>
  <si>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</si>
  <si>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</si>
  <si>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</si>
  <si>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</si>
  <si>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</si>
  <si>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</si>
  <si>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</si>
  <si>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</si>
  <si>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</si>
  <si>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</si>
  <si>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</si>
  <si>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</si>
  <si>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</si>
  <si>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</si>
  <si>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</si>
  <si>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</si>
  <si>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</si>
  <si>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</si>
  <si>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</si>
  <si>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</si>
  <si>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</si>
  <si>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</si>
  <si>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</si>
  <si>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</si>
  <si>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</si>
  <si>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</si>
  <si>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</si>
  <si>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</si>
  <si>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</si>
  <si>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</si>
  <si>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</si>
  <si>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</si>
  <si>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</si>
  <si>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</si>
  <si>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</si>
  <si>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</si>
  <si>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</si>
  <si>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</si>
  <si>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</si>
  <si>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</si>
  <si>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</si>
  <si>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</si>
  <si>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</si>
  <si>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</si>
  <si>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</si>
  <si>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</si>
  <si>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</si>
  <si>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</si>
  <si>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</si>
  <si>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</si>
  <si>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</si>
  <si>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</si>
  <si>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</si>
  <si>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</si>
  <si>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</si>
  <si>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</si>
  <si>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</si>
  <si>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</si>
  <si>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</si>
  <si>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</si>
  <si>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</si>
  <si>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</si>
  <si>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</si>
  <si>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</si>
  <si>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</si>
  <si>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</si>
  <si>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</si>
  <si>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</si>
  <si>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</si>
  <si>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</si>
  <si>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</si>
  <si>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</si>
  <si>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</si>
  <si>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</si>
  <si>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</si>
  <si>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</si>
  <si>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</si>
  <si>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</si>
  <si>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</si>
  <si>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</si>
  <si>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</si>
  <si>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</si>
  <si>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</si>
  <si>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</si>
  <si>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</si>
  <si>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</si>
  <si>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</si>
  <si>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</si>
  <si>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</si>
  <si>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</si>
  <si>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</si>
  <si>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</si>
  <si>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</si>
  <si>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</si>
  <si>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</si>
  <si>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</si>
  <si>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</si>
  <si>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</si>
  <si>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</si>
  <si>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</si>
  <si>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</si>
  <si>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</si>
  <si>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</si>
  <si>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</si>
  <si>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</si>
  <si>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</si>
  <si>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</si>
  <si>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</si>
  <si>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</si>
  <si>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</si>
  <si>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</si>
  <si>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</si>
  <si>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</si>
  <si>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</si>
  <si>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</si>
  <si>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</si>
  <si>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</si>
  <si>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</si>
  <si>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</si>
  <si>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</si>
  <si>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</si>
  <si>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</si>
  <si>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</si>
  <si>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</si>
  <si>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</si>
  <si>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</si>
  <si>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</si>
  <si>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</si>
  <si>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</si>
  <si>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</si>
  <si>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</si>
  <si>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</si>
  <si>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</si>
  <si>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</si>
  <si>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</si>
  <si>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</si>
  <si>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</si>
  <si>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</si>
  <si>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</si>
  <si>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</si>
  <si>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</si>
  <si>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</si>
  <si>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</si>
  <si>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</si>
  <si>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</si>
  <si>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</si>
  <si>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</si>
  <si>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</si>
  <si>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</si>
  <si>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</si>
  <si>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</si>
  <si>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</si>
  <si>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</si>
  <si>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</si>
  <si>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</si>
  <si>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</si>
  <si>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</si>
  <si>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</si>
  <si>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</si>
  <si>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</si>
  <si>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</si>
  <si>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</si>
  <si>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</si>
  <si>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</si>
  <si>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</si>
  <si>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</si>
  <si>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</si>
  <si>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</si>
  <si>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</si>
  <si>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</si>
  <si>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</si>
  <si>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</si>
  <si>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</si>
  <si>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</si>
  <si>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</si>
  <si>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</si>
  <si>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</si>
  <si>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</si>
  <si>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</si>
  <si>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</si>
  <si>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</si>
  <si>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</si>
  <si>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</si>
  <si>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</si>
  <si>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</si>
  <si>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</si>
  <si>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</si>
  <si>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</si>
  <si>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</si>
  <si>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</si>
  <si>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</si>
  <si>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</si>
  <si>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</si>
  <si>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</si>
  <si>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</si>
  <si>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</si>
  <si>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</si>
  <si>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</si>
  <si>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</si>
  <si>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</si>
  <si>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</si>
  <si>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</si>
  <si>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</si>
  <si>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</si>
  <si>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</si>
  <si>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</si>
  <si>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</si>
  <si>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</si>
  <si>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</si>
  <si>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</si>
  <si>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</si>
  <si>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</si>
  <si>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</si>
  <si>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</si>
  <si>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</si>
  <si>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</si>
  <si>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</si>
  <si>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</si>
  <si>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</si>
  <si>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</si>
  <si>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</si>
  <si>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</si>
  <si>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</si>
  <si>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</si>
  <si>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</si>
  <si>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</si>
  <si>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</si>
  <si>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</si>
  <si>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</si>
  <si>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</si>
  <si>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</si>
  <si>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</si>
  <si>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</si>
  <si>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</si>
  <si>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</si>
  <si>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</si>
  <si>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</si>
  <si>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</si>
  <si>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</si>
  <si>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</si>
  <si>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</si>
  <si>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</si>
  <si>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</si>
  <si>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</si>
  <si>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</si>
  <si>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</si>
  <si>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</si>
  <si>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</si>
  <si>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</si>
  <si>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</si>
  <si>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</si>
  <si>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</si>
  <si>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</si>
  <si>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</si>
  <si>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</si>
  <si>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</si>
  <si>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</si>
  <si>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</si>
  <si>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</si>
  <si>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</si>
  <si>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</si>
  <si>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</si>
  <si>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</si>
  <si>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</si>
  <si>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</si>
  <si>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</si>
  <si>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</si>
  <si>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</si>
  <si>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</si>
  <si>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</si>
  <si>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</si>
  <si>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</si>
  <si>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</si>
  <si>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</si>
  <si>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</si>
  <si>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</si>
  <si>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</si>
  <si>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</si>
  <si>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</si>
  <si>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</si>
  <si>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</si>
  <si>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</si>
  <si>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</si>
  <si>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</si>
  <si>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</si>
  <si>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</si>
  <si>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</si>
  <si>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</si>
  <si>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</si>
  <si>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</si>
  <si>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</si>
  <si>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</si>
  <si>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</si>
  <si>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</si>
  <si>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</si>
  <si>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</si>
  <si>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</si>
  <si>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</si>
  <si>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</si>
  <si>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</si>
  <si>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</si>
  <si>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</si>
  <si>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</si>
  <si>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</si>
  <si>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</si>
  <si>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</si>
  <si>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</si>
  <si>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</si>
  <si>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</si>
  <si>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</si>
  <si>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</si>
  <si>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</si>
  <si>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</si>
  <si>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</si>
  <si>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</si>
  <si>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</si>
  <si>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</si>
  <si>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</si>
  <si>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</si>
  <si>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</si>
  <si>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</si>
  <si>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</si>
  <si>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</si>
  <si>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</si>
  <si>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</si>
  <si>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</si>
  <si>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</si>
  <si>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</si>
  <si>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</si>
  <si>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</si>
  <si>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</si>
  <si>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</si>
  <si>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</si>
  <si>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</si>
  <si>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</si>
  <si>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</si>
  <si>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</si>
  <si>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</si>
  <si>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</si>
  <si>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</si>
  <si>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</si>
  <si>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</si>
  <si>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</si>
  <si>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</si>
  <si>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</si>
  <si>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</si>
  <si>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</si>
  <si>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</si>
  <si>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</si>
  <si>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</si>
  <si>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</si>
  <si>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</si>
  <si>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</si>
  <si>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</si>
  <si>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</si>
  <si>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</si>
  <si>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</si>
  <si>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</si>
  <si>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</si>
  <si>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</si>
  <si>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</si>
  <si>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</si>
  <si>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</si>
  <si>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</si>
  <si>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</si>
  <si>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</si>
  <si>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</si>
  <si>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</si>
  <si>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</si>
  <si>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</si>
  <si>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</si>
  <si>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</si>
  <si>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</si>
  <si>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</si>
  <si>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</si>
  <si>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</si>
  <si>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</si>
  <si>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</si>
  <si>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</si>
  <si>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</si>
  <si>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</si>
  <si>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</si>
  <si>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</si>
  <si>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</si>
  <si>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</si>
  <si>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</si>
  <si>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</si>
  <si>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</si>
  <si>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</si>
  <si>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</si>
  <si>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</si>
  <si>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</si>
  <si>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</si>
  <si>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</si>
  <si>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</si>
  <si>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</si>
  <si>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</si>
  <si>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</si>
  <si>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</si>
  <si>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</si>
  <si>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</si>
  <si>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</si>
  <si>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</si>
  <si>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</si>
  <si>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</si>
  <si>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</si>
  <si>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</si>
  <si>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</si>
  <si>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</si>
  <si>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</si>
  <si>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</si>
  <si>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</si>
  <si>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</si>
  <si>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</si>
  <si>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</si>
  <si>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</si>
  <si>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</si>
  <si>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</si>
  <si>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</si>
  <si>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</si>
  <si>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</si>
  <si>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</si>
  <si>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</si>
  <si>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</si>
  <si>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</si>
  <si>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</si>
  <si>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</si>
  <si>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</si>
  <si>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</si>
  <si>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</si>
  <si>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</si>
  <si>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</si>
  <si>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</si>
  <si>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</si>
  <si>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</si>
  <si>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</si>
  <si>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</si>
  <si>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</si>
  <si>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</si>
  <si>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</si>
  <si>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</si>
  <si>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</si>
  <si>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</si>
  <si>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</si>
  <si>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</si>
  <si>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</si>
  <si>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</si>
  <si>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</si>
  <si>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</si>
  <si>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</si>
  <si>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</si>
  <si>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</si>
  <si>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</si>
  <si>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</si>
  <si>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</si>
  <si>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</si>
  <si>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</si>
  <si>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</si>
  <si>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</si>
  <si>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</si>
  <si>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</si>
  <si>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</si>
  <si>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</si>
  <si>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</si>
  <si>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</si>
  <si>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</si>
  <si>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</si>
  <si>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</si>
  <si>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</si>
  <si>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</si>
  <si>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</si>
  <si>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</si>
  <si>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</si>
  <si>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</si>
  <si>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</si>
  <si>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</si>
  <si>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</si>
  <si>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</si>
  <si>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</si>
  <si>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</si>
  <si>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</si>
  <si>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</si>
  <si>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</si>
  <si>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</si>
  <si>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</si>
  <si>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</si>
  <si>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</si>
  <si>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</si>
  <si>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</si>
  <si>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</si>
  <si>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</si>
  <si>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</si>
  <si>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</si>
  <si>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</si>
  <si>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</si>
  <si>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</si>
  <si>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</si>
  <si>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</si>
  <si>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</si>
  <si>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</si>
  <si>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</si>
  <si>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</si>
  <si>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</si>
  <si>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</si>
  <si>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</si>
  <si>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</si>
  <si>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</si>
  <si>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</si>
  <si>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</si>
  <si>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</si>
  <si>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</si>
  <si>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</si>
  <si>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</si>
  <si>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</si>
  <si>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</si>
  <si>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</si>
  <si>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</si>
  <si>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</si>
  <si>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</si>
  <si>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</si>
  <si>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</si>
  <si>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</si>
  <si>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</si>
  <si>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</si>
  <si>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</si>
  <si>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</si>
  <si>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</si>
  <si>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</si>
  <si>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</si>
  <si>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</si>
  <si>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</si>
  <si>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</si>
  <si>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</si>
  <si>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</si>
  <si>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</si>
  <si>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</si>
  <si>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</si>
  <si>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</si>
  <si>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</si>
  <si>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</si>
  <si>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</si>
  <si>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</si>
  <si>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</si>
  <si>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</si>
  <si>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</si>
  <si>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</si>
  <si>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</si>
  <si>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</si>
  <si>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</si>
  <si>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</si>
  <si>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</si>
  <si>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</si>
  <si>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</si>
  <si>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</si>
  <si>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</si>
  <si>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</si>
  <si>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</si>
  <si>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</si>
  <si>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</si>
  <si>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</si>
  <si>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</si>
  <si>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</si>
  <si>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</si>
  <si>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</si>
  <si>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</si>
  <si>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</si>
  <si>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</si>
  <si>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</si>
  <si>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</si>
  <si>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</si>
  <si>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</si>
  <si>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</si>
  <si>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</si>
  <si>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</si>
  <si>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</si>
  <si>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</si>
  <si>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</si>
  <si>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</si>
  <si>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</si>
  <si>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</si>
  <si>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</si>
  <si>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</si>
  <si>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</si>
  <si>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</si>
  <si>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</si>
  <si>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</si>
  <si>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</si>
  <si>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</si>
  <si>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</si>
  <si>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</si>
  <si>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</si>
  <si>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</si>
  <si>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</si>
  <si>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</si>
  <si>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</si>
  <si>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</si>
  <si>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</si>
  <si>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</si>
  <si>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</si>
  <si>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</si>
  <si>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</si>
  <si>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</si>
  <si>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</si>
  <si>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</si>
  <si>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</si>
  <si>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</si>
  <si>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</si>
  <si>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</si>
  <si>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</si>
  <si>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</si>
  <si>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</si>
  <si>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</si>
  <si>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</si>
  <si>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</si>
  <si>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</si>
  <si>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</si>
  <si>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</si>
  <si>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</si>
  <si>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</si>
  <si>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</si>
  <si>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</si>
  <si>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</si>
  <si>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</si>
  <si>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</si>
  <si>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</si>
  <si>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</si>
  <si>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</si>
  <si>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</si>
  <si>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</si>
  <si>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</si>
  <si>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</si>
  <si>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</si>
  <si>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</si>
  <si>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</si>
  <si>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</si>
  <si>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</si>
  <si>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</si>
  <si>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</si>
  <si>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</si>
  <si>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</si>
  <si>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</si>
  <si>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</si>
  <si>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</si>
  <si>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</si>
  <si>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</si>
  <si>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</si>
  <si>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</si>
  <si>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</si>
  <si>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</si>
  <si>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</si>
  <si>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</si>
  <si>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</si>
  <si>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</si>
  <si>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</si>
  <si>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</si>
  <si>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</si>
  <si>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</si>
  <si>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</si>
  <si>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</si>
  <si>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</si>
  <si>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</si>
  <si>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</si>
  <si>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</si>
  <si>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</si>
  <si>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</si>
  <si>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</si>
  <si>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</si>
  <si>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</si>
  <si>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</si>
  <si>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</si>
  <si>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</si>
  <si>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</si>
  <si>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</si>
  <si>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</si>
  <si>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</si>
  <si>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</si>
  <si>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</si>
  <si>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</si>
  <si>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</si>
  <si>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</si>
  <si>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</si>
  <si>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</si>
  <si>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</si>
  <si>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</si>
  <si>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</si>
  <si>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</si>
  <si>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</si>
  <si>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</si>
  <si>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</si>
  <si>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</si>
  <si>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</si>
  <si>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</si>
  <si>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</si>
  <si>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</si>
  <si>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</si>
  <si>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</si>
  <si>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</si>
  <si>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</si>
  <si>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</si>
  <si>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</si>
  <si>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</si>
  <si>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</si>
  <si>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</si>
  <si>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</si>
  <si>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</si>
  <si>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</si>
  <si>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</si>
  <si>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</si>
  <si>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</si>
  <si>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</si>
  <si>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</si>
  <si>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</si>
  <si>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</si>
  <si>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</si>
  <si>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</si>
  <si>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</si>
  <si>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</si>
  <si>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</si>
  <si>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</si>
  <si>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</si>
  <si>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</si>
  <si>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</si>
  <si>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</si>
  <si>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</si>
  <si>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</si>
  <si>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</si>
  <si>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</si>
  <si>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</si>
  <si>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</si>
  <si>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</si>
  <si>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</si>
  <si>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</si>
  <si>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</si>
  <si>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</si>
  <si>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</si>
  <si>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</si>
  <si>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</si>
  <si>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</si>
  <si>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</si>
  <si>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</si>
  <si>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</si>
  <si>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</si>
  <si>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</si>
  <si>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</si>
  <si>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</si>
  <si>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</si>
  <si>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</si>
  <si>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</si>
  <si>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</si>
  <si>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</si>
  <si>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</si>
  <si>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</si>
  <si>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</si>
  <si>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</si>
  <si>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</si>
  <si>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</si>
  <si>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</si>
  <si>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</si>
  <si>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</si>
  <si>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</si>
  <si>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</si>
  <si>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</si>
  <si>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</si>
  <si>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</si>
  <si>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</si>
  <si>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</si>
  <si>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</si>
  <si>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</si>
  <si>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</si>
  <si>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</si>
  <si>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</si>
  <si>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</si>
  <si>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</si>
  <si>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</si>
  <si>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</si>
  <si>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</si>
  <si>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</si>
  <si>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</si>
  <si>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</si>
  <si>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</si>
  <si>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</si>
  <si>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</si>
  <si>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</si>
  <si>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</si>
  <si>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</si>
  <si>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</si>
  <si>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</si>
  <si>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</si>
  <si>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</si>
  <si>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</si>
  <si>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</si>
  <si>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</si>
  <si>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</si>
  <si>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</si>
  <si>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</si>
  <si>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</si>
  <si>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</si>
  <si>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</si>
  <si>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</si>
  <si>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</si>
  <si>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</si>
  <si>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</si>
  <si>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</si>
  <si>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</si>
  <si>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</si>
  <si>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</si>
  <si>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</si>
  <si>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</si>
  <si>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</si>
  <si>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</si>
  <si>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</si>
  <si>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</si>
  <si>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</si>
  <si>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</si>
  <si>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</si>
  <si>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</si>
  <si>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</si>
  <si>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</si>
  <si>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</si>
  <si>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</si>
  <si>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</si>
  <si>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</si>
  <si>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</si>
  <si>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</si>
  <si>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</si>
  <si>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</si>
  <si>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</si>
  <si>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</si>
  <si>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</si>
  <si>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</si>
  <si>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</si>
  <si>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</si>
  <si>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</si>
  <si>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</si>
  <si>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</si>
  <si>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</si>
  <si>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</si>
  <si>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</si>
  <si>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</si>
  <si>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</si>
  <si>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</si>
  <si>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</si>
  <si>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</si>
  <si>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</si>
  <si>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</si>
  <si>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</si>
  <si>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</si>
  <si>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</si>
  <si>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</si>
  <si>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</si>
  <si>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</si>
  <si>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</si>
  <si>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</si>
  <si>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</si>
  <si>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</si>
  <si>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</si>
  <si>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</si>
  <si>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</si>
  <si>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</si>
  <si>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</si>
  <si>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</si>
  <si>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</si>
  <si>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</si>
  <si>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</si>
  <si>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</si>
  <si>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</si>
  <si>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</si>
  <si>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</si>
  <si>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</si>
  <si>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</si>
  <si>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</si>
  <si>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</si>
  <si>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</si>
  <si>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</si>
  <si>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</si>
  <si>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</si>
  <si>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</si>
  <si>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</si>
  <si>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</si>
  <si>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</si>
  <si>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</si>
  <si>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</si>
  <si>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</si>
  <si>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</si>
  <si>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</si>
  <si>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</si>
  <si>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</si>
  <si>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</si>
  <si>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</si>
  <si>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</si>
  <si>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</si>
  <si>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</si>
  <si>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</si>
  <si>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</si>
  <si>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</si>
  <si>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</si>
  <si>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</si>
  <si>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</si>
  <si>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</si>
  <si>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</si>
  <si>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</si>
  <si>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</si>
  <si>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</si>
  <si>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</si>
  <si>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</si>
  <si>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</si>
  <si>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</si>
  <si>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</si>
  <si>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</si>
  <si>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</si>
  <si>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</si>
  <si>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</si>
  <si>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</si>
  <si>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</si>
  <si>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</si>
  <si>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</si>
  <si>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</si>
  <si>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</si>
  <si>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</si>
  <si>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</si>
  <si>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</si>
  <si>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</si>
  <si>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</si>
  <si>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</si>
  <si>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</si>
  <si>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</si>
  <si>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</si>
  <si>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</si>
  <si>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</si>
  <si>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</si>
  <si>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</si>
  <si>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</si>
  <si>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</si>
  <si>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</si>
  <si>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</si>
  <si>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</si>
  <si>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</si>
  <si>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</si>
  <si>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</si>
  <si>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</si>
  <si>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</si>
  <si>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</si>
  <si>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</si>
  <si>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</si>
  <si>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</si>
  <si>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</si>
  <si>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</si>
  <si>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</si>
  <si>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</si>
  <si>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</si>
  <si>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</si>
  <si>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</si>
  <si>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</si>
  <si>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</si>
  <si>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</si>
  <si>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</si>
  <si>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</si>
  <si>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</si>
  <si>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</si>
  <si>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</si>
  <si>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</si>
  <si>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</si>
  <si>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</si>
  <si>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</si>
  <si>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</si>
  <si>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</si>
  <si>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</si>
  <si>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</si>
  <si>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</si>
  <si>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</si>
  <si>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</si>
  <si>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</si>
  <si>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</si>
  <si>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</si>
  <si>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</si>
  <si>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</si>
  <si>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</si>
  <si>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</si>
  <si>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</si>
  <si>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</si>
  <si>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</si>
  <si>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</si>
  <si>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</si>
  <si>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</si>
  <si>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</si>
  <si>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</si>
  <si>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</si>
  <si>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</si>
  <si>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</si>
  <si>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</si>
  <si>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</si>
  <si>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</si>
  <si>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</si>
  <si>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</si>
  <si>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</si>
  <si>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</si>
  <si>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</si>
  <si>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</si>
  <si>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</si>
  <si>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</si>
  <si>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</si>
  <si>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</si>
  <si>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</si>
  <si>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</si>
  <si>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</si>
  <si>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</si>
  <si>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</si>
  <si>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</si>
  <si>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</si>
  <si>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</si>
  <si>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</si>
  <si>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</si>
  <si>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</si>
  <si>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</si>
  <si>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</si>
  <si>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</si>
  <si>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</si>
  <si>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</si>
  <si>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</si>
  <si>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</si>
  <si>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</si>
  <si>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</si>
  <si>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</si>
  <si>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</si>
  <si>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</si>
  <si>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</si>
  <si>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</si>
  <si>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</si>
  <si>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</si>
  <si>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</si>
  <si>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</si>
  <si>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</si>
  <si>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</si>
  <si>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</si>
  <si>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</si>
  <si>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</si>
  <si>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</si>
  <si>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</si>
  <si>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</si>
  <si>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</si>
  <si>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</si>
  <si>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</si>
  <si>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</si>
  <si>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</si>
  <si>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</si>
  <si>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</si>
  <si>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</si>
  <si>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</si>
  <si>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</si>
  <si>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</si>
  <si>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</si>
  <si>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</si>
  <si>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</si>
  <si>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</si>
  <si>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</si>
  <si>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</si>
  <si>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</si>
  <si>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</si>
  <si>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</si>
  <si>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</si>
  <si>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</si>
  <si>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</si>
  <si>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</si>
  <si>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</si>
  <si>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</si>
  <si>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</si>
  <si>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</si>
  <si>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</si>
  <si>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</si>
  <si>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</si>
  <si>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</si>
  <si>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</si>
  <si>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</si>
  <si>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</si>
  <si>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</si>
  <si>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</si>
  <si>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</si>
  <si>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</si>
  <si>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</si>
  <si>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</si>
  <si>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</si>
  <si>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</si>
  <si>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</si>
  <si>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</si>
  <si>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</si>
  <si>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</si>
  <si>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</si>
  <si>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</si>
  <si>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</si>
  <si>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</si>
  <si>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</si>
  <si>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</si>
  <si>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</si>
  <si>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</si>
  <si>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</si>
  <si>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</si>
  <si>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</si>
  <si>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</si>
  <si>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</si>
  <si>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</si>
  <si>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</si>
  <si>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</si>
  <si>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</si>
  <si>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</si>
  <si>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</si>
  <si>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</si>
  <si>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</si>
  <si>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</si>
  <si>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</si>
  <si>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</si>
  <si>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</si>
  <si>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</si>
  <si>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</si>
  <si>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</si>
  <si>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</si>
  <si>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</si>
  <si>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</si>
  <si>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</si>
  <si>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</si>
  <si>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</si>
  <si>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</si>
  <si>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</si>
  <si>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</si>
  <si>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</si>
  <si>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</si>
  <si>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</si>
  <si>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</si>
  <si>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</si>
  <si>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</si>
  <si>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</si>
  <si>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</si>
  <si>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</si>
  <si>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</si>
  <si>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</si>
  <si>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</si>
  <si>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</si>
  <si>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</si>
  <si>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</si>
  <si>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</si>
  <si>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</si>
  <si>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</si>
  <si>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</si>
  <si>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</si>
  <si>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</si>
  <si>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</si>
  <si>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</si>
  <si>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</si>
  <si>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</si>
  <si>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</si>
  <si>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</si>
  <si>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</si>
  <si>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</si>
  <si>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</si>
  <si>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</si>
  <si>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</si>
  <si>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</si>
  <si>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</si>
  <si>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</si>
  <si>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</si>
  <si>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</si>
  <si>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</si>
  <si>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</si>
  <si>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</si>
  <si>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</si>
  <si>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</si>
  <si>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</si>
  <si>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</si>
  <si>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</si>
  <si>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</si>
  <si>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</si>
  <si>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</si>
  <si>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</si>
  <si>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</si>
  <si>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</si>
  <si>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</si>
  <si>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</si>
  <si>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</si>
  <si>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</si>
  <si>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</si>
  <si>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</si>
  <si>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</si>
  <si>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</si>
  <si>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</si>
  <si>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</si>
  <si>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</si>
  <si>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</si>
  <si>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</si>
  <si>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</si>
  <si>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</si>
  <si>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</si>
  <si>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</si>
  <si>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</si>
  <si>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</si>
  <si>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</si>
  <si>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</si>
  <si>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</si>
  <si>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</si>
  <si>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</si>
  <si>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</si>
  <si>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</si>
  <si>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</si>
  <si>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</si>
  <si>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</si>
  <si>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</si>
  <si>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</si>
  <si>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</si>
  <si>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</si>
  <si>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</si>
  <si>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</si>
  <si>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</si>
  <si>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</si>
  <si>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</si>
  <si>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</si>
  <si>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</si>
  <si>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</si>
  <si>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</si>
  <si>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</si>
  <si>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</si>
  <si>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</si>
  <si>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</si>
  <si>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</si>
  <si>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</si>
  <si>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</si>
  <si>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</si>
  <si>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</si>
  <si>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</si>
  <si>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</si>
  <si>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</si>
  <si>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</si>
  <si>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</si>
  <si>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</si>
  <si>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</si>
  <si>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</si>
  <si>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</si>
  <si>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</si>
  <si>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</si>
  <si>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</si>
  <si>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</si>
  <si>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</si>
  <si>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</si>
  <si>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</si>
  <si>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</si>
  <si>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</si>
  <si>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</si>
  <si>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</si>
  <si>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</si>
  <si>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</si>
  <si>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</si>
  <si>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</si>
  <si>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</si>
  <si>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</si>
  <si>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</si>
  <si>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</si>
  <si>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</si>
  <si>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</si>
  <si>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</si>
  <si>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</si>
  <si>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</si>
  <si>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</si>
  <si>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</si>
  <si>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</si>
  <si>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</si>
  <si>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</si>
  <si>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</si>
  <si>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</si>
  <si>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</si>
  <si>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</si>
  <si>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</si>
  <si>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</si>
  <si>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</si>
  <si>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</si>
  <si>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</si>
  <si>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</si>
  <si>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</si>
  <si>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</si>
  <si>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</si>
  <si>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</si>
  <si>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</si>
  <si>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</si>
  <si>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</si>
  <si>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</si>
  <si>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</si>
  <si>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</si>
  <si>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</si>
  <si>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</si>
  <si>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</si>
  <si>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</si>
  <si>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</si>
  <si>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</si>
  <si>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</si>
  <si>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</si>
  <si>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</si>
  <si>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</si>
  <si>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</si>
  <si>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</si>
  <si>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</si>
  <si>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</si>
  <si>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</si>
  <si>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</si>
  <si>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</si>
  <si>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</si>
  <si>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</si>
  <si>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</si>
  <si>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</si>
  <si>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</si>
  <si>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</si>
  <si>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</si>
  <si>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</si>
  <si>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</si>
  <si>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</si>
  <si>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</si>
  <si>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</si>
  <si>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</si>
  <si>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</si>
  <si>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</si>
  <si>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</si>
  <si>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</si>
  <si>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</si>
  <si>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</si>
  <si>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</si>
  <si>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</si>
  <si>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</si>
  <si>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</si>
  <si>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</si>
  <si>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</si>
  <si>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</si>
  <si>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</si>
  <si>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</si>
  <si>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</si>
  <si>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</si>
  <si>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</si>
  <si>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</si>
  <si>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</si>
  <si>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</si>
  <si>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</si>
  <si>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</si>
  <si>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</si>
  <si>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</si>
  <si>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</si>
  <si>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</si>
  <si>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</si>
  <si>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</si>
  <si>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</si>
  <si>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</si>
  <si>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</si>
  <si>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</si>
  <si>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</si>
  <si>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</si>
  <si>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</si>
  <si>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</si>
  <si>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</si>
  <si>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</si>
  <si>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</si>
  <si>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</si>
  <si>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</si>
  <si>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</si>
  <si>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</si>
  <si>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</si>
  <si>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</si>
  <si>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</si>
  <si>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</si>
  <si>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</si>
  <si>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</si>
  <si>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</si>
  <si>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</si>
  <si>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</si>
  <si>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</si>
  <si>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</si>
  <si>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</si>
  <si>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</si>
  <si>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</si>
  <si>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</si>
  <si>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</si>
  <si>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</si>
  <si>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</si>
  <si>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</si>
  <si>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</si>
  <si>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</si>
  <si>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</si>
  <si>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</si>
  <si>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</si>
  <si>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</si>
  <si>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</si>
  <si>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</si>
  <si>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</si>
  <si>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</si>
  <si>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</si>
  <si>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</si>
  <si>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</si>
  <si>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</si>
  <si>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</si>
  <si>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</si>
  <si>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</si>
  <si>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</si>
  <si>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</si>
  <si>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</si>
  <si>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</si>
  <si>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</si>
  <si>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</si>
  <si>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</si>
  <si>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</si>
  <si>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</si>
  <si>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</si>
  <si>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</si>
  <si>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</si>
  <si>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</si>
  <si>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</si>
  <si>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</si>
  <si>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</si>
  <si>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</si>
  <si>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</si>
  <si>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</si>
  <si>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</si>
  <si>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</si>
  <si>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</si>
  <si>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</si>
  <si>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</si>
  <si>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</si>
  <si>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</si>
  <si>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</si>
  <si>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</si>
  <si>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</si>
  <si>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</si>
  <si>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</si>
  <si>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</si>
  <si>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</si>
  <si>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</si>
  <si>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</si>
  <si>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</si>
  <si>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</si>
  <si>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</si>
  <si>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</si>
  <si>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</si>
  <si>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</si>
  <si>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</si>
  <si>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</si>
  <si>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</si>
  <si>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</si>
  <si>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</si>
  <si>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</si>
  <si>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</si>
  <si>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</si>
  <si>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</si>
  <si>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</si>
  <si>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</si>
  <si>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</si>
  <si>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</si>
  <si>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</si>
  <si>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</si>
  <si>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</si>
  <si>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</si>
  <si>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</si>
  <si>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</si>
  <si>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</si>
  <si>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</si>
  <si>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</si>
  <si>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</si>
  <si>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</si>
  <si>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</si>
  <si>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</si>
  <si>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</si>
  <si>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</si>
  <si>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</si>
  <si>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</si>
  <si>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</si>
  <si>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</si>
  <si>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</si>
  <si>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</si>
  <si>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</si>
  <si>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</si>
  <si>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</si>
  <si>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</si>
  <si>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</si>
  <si>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</si>
  <si>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</si>
  <si>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</si>
  <si>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</si>
  <si>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</si>
  <si>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</si>
  <si>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</si>
  <si>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</si>
  <si>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</si>
  <si>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</si>
  <si>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</si>
  <si>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</si>
  <si>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</si>
  <si>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</si>
  <si>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</si>
  <si>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</si>
  <si>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</si>
  <si>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</si>
  <si>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</si>
  <si>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</si>
  <si>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</si>
  <si>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</si>
  <si>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</si>
  <si>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</si>
  <si>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</si>
  <si>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</si>
  <si>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</si>
  <si>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</si>
  <si>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</si>
  <si>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</si>
  <si>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</si>
  <si>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</si>
  <si>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</si>
  <si>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</si>
  <si>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</si>
  <si>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</si>
  <si>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</si>
  <si>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</si>
  <si>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</si>
  <si>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</si>
  <si>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</si>
  <si>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</si>
  <si>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</si>
  <si>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</si>
  <si>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</si>
  <si>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</si>
  <si>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</si>
  <si>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</si>
  <si>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</si>
  <si>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</si>
  <si>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</si>
  <si>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</si>
  <si>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</si>
  <si>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</si>
  <si>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</si>
  <si>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</si>
  <si>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</si>
  <si>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</si>
  <si>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</si>
  <si>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</si>
  <si>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</si>
  <si>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</si>
  <si>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</si>
  <si>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</si>
  <si>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</si>
  <si>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</si>
  <si>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</si>
  <si>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</si>
  <si>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</si>
  <si>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</si>
  <si>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</si>
  <si>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</si>
  <si>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</si>
  <si>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</si>
  <si>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</si>
  <si>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</si>
  <si>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</si>
  <si>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</si>
  <si>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</si>
  <si>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</si>
  <si>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</si>
  <si>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</si>
  <si>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</si>
  <si>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</si>
  <si>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</si>
  <si>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</si>
  <si>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</si>
  <si>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</si>
  <si>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</si>
  <si>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</si>
  <si>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</si>
  <si>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</si>
  <si>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</si>
  <si>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</si>
  <si>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</si>
  <si>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</si>
  <si>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</si>
  <si>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</si>
  <si>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</si>
  <si>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</si>
  <si>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</si>
  <si>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</si>
  <si>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</si>
  <si>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</si>
  <si>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</si>
  <si>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</si>
  <si>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</si>
  <si>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</si>
  <si>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</si>
  <si>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</si>
  <si>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</si>
  <si>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</si>
  <si>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</si>
  <si>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</si>
  <si>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</si>
  <si>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</si>
  <si>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</si>
  <si>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</si>
  <si>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</si>
  <si>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</si>
  <si>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</si>
  <si>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</si>
  <si>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</si>
  <si>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</si>
  <si>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</si>
  <si>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</si>
  <si>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</si>
  <si>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</si>
  <si>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</si>
  <si>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</si>
  <si>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</si>
  <si>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</si>
  <si>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</si>
  <si>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</si>
  <si>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</si>
  <si>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</si>
  <si>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</si>
  <si>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</si>
  <si>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</si>
  <si>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</si>
  <si>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</si>
  <si>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</si>
  <si>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</si>
  <si>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</si>
  <si>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</si>
  <si>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</si>
  <si>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</si>
  <si>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</si>
  <si>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</si>
  <si>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</si>
  <si>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</si>
  <si>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</si>
  <si>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</si>
  <si>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</si>
  <si>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</si>
  <si>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</si>
  <si>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</si>
  <si>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</si>
  <si>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</si>
  <si>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</si>
  <si>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</si>
  <si>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</si>
  <si>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</si>
  <si>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</si>
  <si>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</si>
  <si>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</si>
  <si>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</si>
  <si>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</si>
  <si>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</si>
  <si>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</si>
  <si>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</si>
  <si>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</si>
  <si>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</si>
  <si>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</si>
  <si>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</si>
  <si>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</si>
  <si>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</si>
  <si>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</si>
  <si>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</si>
  <si>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</si>
  <si>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</si>
  <si>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</si>
  <si>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</si>
  <si>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</si>
  <si>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</si>
  <si>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</si>
  <si>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</si>
  <si>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</si>
  <si>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</si>
  <si>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</si>
  <si>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</si>
  <si>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</si>
  <si>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</si>
  <si>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</si>
  <si>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</si>
  <si>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</si>
  <si>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</si>
  <si>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</si>
  <si>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</si>
  <si>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</si>
  <si>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</si>
  <si>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</si>
  <si>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</si>
  <si>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</si>
  <si>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</si>
  <si>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</si>
  <si>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</si>
  <si>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</si>
  <si>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</si>
  <si>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</si>
  <si>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</si>
  <si>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</si>
  <si>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</si>
  <si>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</si>
  <si>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</si>
  <si>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</si>
  <si>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</si>
  <si>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</si>
  <si>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</si>
  <si>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</si>
  <si>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</si>
  <si>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</si>
  <si>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</si>
  <si>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</si>
  <si>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</si>
  <si>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</si>
  <si>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</si>
  <si>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</si>
  <si>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</si>
  <si>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</si>
  <si>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</si>
  <si>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</si>
  <si>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</si>
  <si>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</si>
  <si>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</si>
  <si>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</si>
  <si>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</si>
  <si>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</si>
  <si>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</si>
  <si>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</si>
  <si>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</si>
  <si>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</si>
  <si>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</si>
  <si>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</si>
  <si>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</si>
  <si>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</si>
  <si>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</si>
  <si>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</si>
  <si>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</si>
  <si>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</si>
  <si>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</si>
  <si>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</si>
  <si>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</si>
  <si>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</si>
  <si>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</si>
  <si>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</si>
  <si>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</si>
  <si>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</si>
  <si>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</si>
  <si>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</si>
  <si>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</si>
  <si>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</si>
  <si>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</si>
  <si>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</si>
  <si>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</si>
  <si>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</si>
  <si>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</si>
  <si>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</si>
  <si>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</si>
  <si>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</si>
  <si>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</si>
  <si>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</si>
  <si>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</si>
  <si>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</si>
  <si>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</si>
  <si>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</si>
  <si>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</si>
  <si>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</si>
  <si>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</si>
  <si>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</si>
  <si>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</si>
  <si>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</si>
  <si>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</si>
  <si>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</si>
  <si>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</si>
  <si>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</si>
  <si>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</si>
  <si>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</si>
  <si>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</si>
  <si>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</si>
  <si>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</si>
  <si>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</si>
  <si>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</si>
  <si>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</si>
  <si>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</si>
  <si>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</si>
  <si>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</si>
  <si>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</si>
  <si>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</si>
  <si>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</si>
  <si>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</si>
  <si>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</si>
  <si>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</si>
  <si>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</si>
  <si>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</si>
  <si>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</si>
  <si>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</si>
  <si>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</si>
  <si>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</si>
  <si>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</si>
  <si>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</si>
  <si>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</si>
  <si>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</si>
  <si>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</si>
  <si>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</si>
  <si>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</si>
  <si>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</si>
  <si>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</si>
  <si>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</si>
  <si>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</si>
  <si>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</si>
  <si>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</si>
  <si>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</si>
  <si>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</si>
  <si>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</si>
  <si>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</si>
  <si>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</si>
  <si>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</si>
  <si>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</si>
  <si>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</si>
  <si>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</si>
  <si>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</si>
  <si>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</si>
  <si>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</si>
  <si>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</si>
  <si>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</si>
  <si>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</si>
  <si>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</si>
  <si>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</si>
  <si>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</si>
  <si>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</si>
  <si>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</si>
  <si>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</si>
  <si>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</si>
  <si>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</si>
  <si>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</si>
  <si>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</si>
  <si>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</si>
  <si>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</si>
  <si>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</si>
  <si>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</si>
  <si>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</si>
  <si>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</si>
  <si>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</si>
  <si>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</si>
  <si>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</si>
  <si>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</si>
  <si>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</si>
  <si>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</si>
  <si>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</si>
  <si>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</si>
  <si>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</si>
  <si>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</si>
  <si>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</si>
  <si>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</si>
  <si>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</si>
  <si>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</si>
  <si>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</si>
  <si>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</si>
  <si>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</si>
  <si>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</si>
  <si>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</si>
  <si>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</si>
  <si>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</si>
  <si>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</si>
  <si>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</si>
  <si>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</si>
  <si>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</si>
  <si>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</si>
  <si>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</si>
  <si>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</si>
  <si>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</si>
  <si>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</si>
  <si>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</si>
  <si>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</si>
  <si>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</si>
  <si>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</si>
  <si>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</si>
  <si>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</si>
  <si>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</si>
  <si>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</si>
  <si>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</si>
  <si>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</si>
  <si>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</si>
  <si>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</si>
  <si>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</si>
  <si>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</si>
  <si>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</si>
  <si>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</si>
  <si>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</si>
  <si>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</si>
  <si>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</si>
  <si>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</si>
  <si>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</si>
  <si>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</si>
  <si>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</si>
  <si>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</si>
  <si>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</si>
  <si>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</si>
  <si>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</si>
  <si>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</si>
  <si>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</si>
  <si>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</si>
  <si>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</si>
  <si>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</si>
  <si>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</si>
  <si>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</si>
  <si>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</si>
  <si>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</si>
  <si>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</si>
  <si>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</si>
  <si>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</si>
  <si>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</si>
  <si>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</si>
  <si>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</si>
  <si>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</si>
  <si>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</si>
  <si>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</si>
  <si>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</si>
  <si>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</si>
  <si>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</si>
  <si>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</si>
  <si>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</si>
  <si>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</si>
  <si>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</si>
  <si>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</si>
  <si>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</si>
  <si>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</si>
  <si>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</si>
  <si>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</si>
  <si>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</si>
  <si>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</si>
  <si>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</si>
  <si>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</si>
  <si>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</si>
  <si>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</si>
  <si>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</si>
  <si>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</si>
  <si>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</si>
  <si>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</si>
  <si>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</si>
  <si>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</si>
  <si>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</si>
  <si>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</si>
  <si>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</si>
  <si>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</si>
  <si>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</si>
  <si>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</si>
  <si>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</si>
  <si>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</si>
  <si>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</si>
  <si>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</si>
  <si>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</si>
  <si>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</si>
  <si>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</si>
  <si>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</si>
  <si>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</si>
  <si>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</si>
  <si>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</si>
  <si>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</si>
  <si>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</si>
  <si>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</si>
  <si>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</si>
  <si>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</si>
  <si>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</si>
  <si>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</si>
  <si>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</si>
  <si>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</si>
  <si>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</si>
  <si>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</si>
  <si>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</si>
  <si>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</si>
  <si>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</si>
  <si>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</si>
  <si>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</si>
  <si>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</si>
  <si>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</si>
  <si>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</si>
  <si>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</si>
  <si>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</si>
  <si>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</si>
  <si>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</si>
  <si>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</si>
  <si>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</si>
  <si>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</si>
  <si>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</si>
  <si>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</si>
  <si>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</si>
  <si>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</si>
  <si>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</si>
  <si>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</si>
  <si>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</si>
  <si>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</si>
  <si>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</si>
  <si>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</si>
  <si>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</si>
  <si>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</si>
  <si>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</si>
  <si>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</si>
  <si>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</si>
  <si>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</si>
  <si>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</si>
  <si>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</si>
  <si>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</si>
  <si>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</si>
  <si>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</si>
  <si>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</si>
  <si>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</si>
  <si>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</si>
  <si>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</si>
  <si>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</si>
  <si>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</si>
  <si>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</si>
  <si>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</si>
  <si>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</si>
  <si>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</si>
  <si>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</si>
  <si>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</si>
  <si>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</si>
  <si>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</si>
  <si>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</si>
  <si>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</si>
  <si>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</si>
  <si>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</si>
  <si>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</si>
  <si>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</si>
  <si>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</si>
  <si>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</si>
  <si>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</si>
  <si>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</si>
  <si>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</si>
  <si>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</si>
  <si>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</si>
  <si>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</si>
  <si>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</si>
  <si>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</si>
  <si>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</si>
  <si>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</si>
  <si>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</si>
  <si>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</si>
  <si>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</si>
  <si>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</si>
  <si>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</si>
  <si>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</si>
  <si>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</si>
  <si>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</si>
  <si>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</si>
  <si>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</si>
  <si>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</si>
  <si>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</si>
  <si>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</si>
  <si>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</si>
  <si>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</si>
  <si>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</si>
  <si>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</si>
  <si>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</si>
  <si>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</si>
  <si>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</si>
  <si>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</si>
  <si>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</si>
  <si>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</si>
  <si>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</si>
  <si>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</si>
  <si>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</si>
  <si>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</si>
  <si>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</si>
  <si>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</si>
  <si>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</si>
  <si>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</si>
  <si>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</si>
  <si>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</si>
  <si>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</si>
  <si>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</si>
  <si>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</si>
  <si>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</si>
  <si>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</si>
  <si>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</si>
  <si>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</si>
  <si>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</si>
  <si>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</si>
  <si>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</si>
  <si>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</si>
  <si>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</si>
  <si>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</si>
  <si>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</si>
  <si>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</si>
  <si>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</si>
  <si>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</si>
  <si>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</si>
  <si>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</si>
  <si>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</si>
  <si>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</si>
  <si>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</si>
  <si>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</si>
  <si>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</si>
  <si>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</si>
  <si>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</si>
  <si>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</si>
  <si>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</si>
  <si>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</si>
  <si>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</si>
  <si>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</si>
  <si>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</si>
  <si>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</si>
  <si>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</si>
  <si>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</si>
  <si>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</si>
  <si>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</si>
  <si>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</si>
  <si>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</si>
  <si>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</si>
  <si>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</si>
  <si>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</si>
  <si>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</si>
  <si>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</si>
  <si>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</si>
  <si>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</si>
  <si>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</si>
  <si>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</si>
  <si>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</si>
  <si>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</si>
  <si>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</si>
  <si>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</si>
  <si>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</si>
  <si>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</si>
  <si>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</si>
  <si>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</si>
  <si>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</si>
  <si>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</si>
  <si>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</si>
  <si>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</si>
  <si>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</si>
  <si>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</si>
  <si>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</si>
  <si>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</si>
  <si>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</si>
  <si>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</si>
  <si>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</si>
  <si>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</si>
  <si>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</si>
  <si>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</si>
  <si>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</si>
  <si>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</si>
  <si>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</si>
  <si>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</si>
  <si>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</si>
  <si>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</si>
  <si>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</si>
  <si>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</si>
  <si>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</si>
  <si>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</si>
  <si>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</si>
  <si>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</si>
  <si>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</si>
  <si>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</si>
  <si>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</si>
  <si>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</si>
  <si>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</si>
  <si>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</si>
  <si>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</si>
  <si>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</si>
  <si>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</si>
  <si>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</si>
  <si>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</si>
  <si>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</si>
  <si>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</si>
  <si>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</si>
  <si>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</si>
  <si>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</si>
  <si>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</si>
  <si>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</si>
  <si>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</si>
  <si>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</si>
  <si>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</si>
  <si>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</si>
  <si>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</si>
  <si>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</si>
  <si>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</si>
  <si>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</si>
  <si>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</si>
  <si>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</si>
  <si>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</si>
  <si>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</si>
  <si>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</si>
  <si>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</si>
  <si>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</si>
  <si>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</si>
  <si>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</si>
  <si>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</si>
  <si>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</si>
  <si>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</si>
  <si>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</si>
  <si>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</si>
  <si>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</si>
  <si>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</si>
  <si>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</si>
  <si>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</si>
  <si>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</si>
  <si>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</si>
  <si>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</si>
  <si>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</si>
  <si>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</si>
  <si>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</si>
  <si>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</si>
  <si>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</si>
  <si>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</si>
  <si>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</si>
  <si>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</si>
  <si>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</si>
  <si>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</si>
  <si>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</si>
  <si>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</si>
  <si>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</si>
  <si>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</si>
  <si>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</si>
  <si>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</si>
  <si>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</si>
  <si>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</si>
  <si>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</si>
  <si>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</si>
  <si>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</si>
  <si>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</si>
  <si>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</si>
  <si>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</si>
  <si>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</si>
  <si>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</si>
  <si>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</si>
  <si>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</si>
  <si>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</si>
  <si>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</si>
  <si>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</si>
  <si>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</si>
  <si>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</si>
  <si>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</si>
  <si>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</si>
  <si>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</si>
  <si>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</si>
  <si>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</si>
  <si>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</si>
  <si>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</si>
  <si>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</si>
  <si>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</si>
  <si>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</si>
  <si>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</si>
  <si>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</si>
  <si>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</si>
  <si>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</si>
  <si>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</si>
  <si>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</si>
  <si>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</si>
  <si>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</si>
  <si>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</si>
  <si>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</si>
  <si>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</si>
  <si>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</si>
  <si>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</si>
  <si>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</si>
  <si>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</si>
  <si>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</si>
  <si>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</si>
  <si>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</si>
  <si>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</si>
  <si>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</si>
  <si>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</si>
  <si>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</si>
  <si>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</si>
  <si>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</si>
  <si>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</si>
  <si>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</si>
  <si>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</si>
  <si>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</si>
  <si>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</si>
  <si>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</si>
  <si>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</si>
  <si>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</si>
  <si>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</si>
  <si>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</si>
  <si>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</si>
  <si>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</si>
  <si>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</si>
  <si>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</si>
  <si>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</si>
  <si>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</si>
  <si>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</si>
  <si>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</si>
  <si>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</si>
  <si>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</si>
  <si>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</si>
  <si>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</si>
  <si>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</si>
  <si>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</si>
  <si>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</si>
  <si>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</si>
  <si>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</si>
  <si>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</si>
  <si>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</si>
  <si>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</si>
  <si>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</si>
  <si>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</si>
  <si>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</si>
  <si>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</si>
  <si>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</si>
  <si>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</si>
  <si>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</si>
  <si>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</si>
  <si>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</si>
  <si>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</si>
  <si>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</si>
  <si>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</si>
  <si>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</si>
  <si>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</si>
  <si>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</si>
  <si>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</si>
  <si>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</si>
  <si>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</si>
  <si>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</si>
  <si>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</si>
  <si>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</si>
  <si>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</si>
  <si>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</si>
  <si>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</si>
  <si>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</si>
  <si>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</si>
  <si>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</si>
  <si>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</si>
  <si>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</si>
  <si>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</si>
  <si>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</si>
  <si>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</si>
  <si>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</si>
  <si>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</si>
  <si>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</si>
  <si>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</si>
  <si>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</si>
  <si>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</si>
  <si>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</si>
  <si>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</si>
  <si>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</si>
  <si>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</si>
  <si>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</si>
  <si>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</si>
  <si>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</si>
  <si>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</si>
  <si>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</si>
  <si>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</si>
  <si>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</si>
  <si>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</si>
  <si>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</si>
  <si>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</si>
  <si>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</si>
  <si>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</si>
  <si>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</si>
  <si>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</si>
  <si>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</si>
  <si>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</si>
  <si>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</si>
  <si>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</si>
  <si>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</si>
  <si>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</si>
  <si>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</si>
  <si>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</si>
  <si>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</si>
  <si>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</si>
  <si>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</si>
  <si>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</si>
  <si>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</si>
  <si>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</si>
  <si>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</si>
  <si>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</si>
  <si>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</si>
  <si>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</si>
  <si>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</si>
  <si>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</si>
  <si>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</si>
  <si>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</si>
  <si>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</si>
  <si>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</si>
  <si>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</si>
  <si>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</si>
  <si>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</si>
  <si>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</si>
  <si>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</si>
  <si>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</si>
  <si>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</si>
  <si>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</si>
  <si>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</si>
  <si>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</si>
  <si>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</si>
  <si>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</si>
  <si>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</si>
  <si>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</si>
  <si>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</si>
  <si>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</si>
  <si>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</si>
  <si>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</si>
  <si>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</si>
  <si>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</si>
  <si>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</si>
  <si>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</si>
  <si>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</si>
  <si>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</si>
  <si>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</si>
  <si>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</si>
  <si>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</si>
  <si>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</si>
  <si>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</si>
  <si>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</si>
  <si>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</si>
  <si>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</si>
  <si>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</si>
  <si>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</si>
  <si>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</si>
  <si>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</si>
  <si>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</si>
  <si>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</si>
  <si>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</si>
  <si>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</si>
  <si>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</si>
  <si>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</si>
  <si>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</si>
  <si>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</si>
  <si>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</si>
  <si>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</si>
  <si>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</si>
  <si>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</si>
  <si>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</si>
  <si>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</si>
  <si>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</si>
  <si>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</si>
  <si>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</si>
  <si>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</si>
  <si>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</si>
  <si>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</si>
  <si>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</si>
  <si>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</si>
  <si>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</si>
  <si>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</si>
  <si>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</si>
  <si>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</si>
  <si>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</si>
  <si>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</si>
  <si>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</si>
  <si>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</si>
  <si>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</si>
  <si>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</si>
  <si>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</si>
  <si>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</si>
  <si>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</si>
  <si>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</si>
  <si>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</si>
  <si>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</si>
  <si>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</si>
  <si>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</si>
  <si>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</si>
  <si>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</si>
  <si>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</si>
  <si>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</si>
  <si>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</si>
  <si>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</si>
  <si>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</si>
  <si>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</si>
  <si>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</si>
  <si>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</si>
  <si>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</si>
  <si>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</si>
  <si>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</si>
  <si>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</si>
  <si>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</si>
  <si>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</si>
  <si>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</si>
  <si>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</si>
  <si>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</si>
  <si>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</si>
  <si>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</si>
  <si>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</si>
  <si>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</si>
  <si>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</si>
  <si>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</si>
  <si>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</si>
  <si>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</si>
  <si>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</si>
  <si>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</si>
  <si>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</si>
  <si>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</si>
  <si>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</si>
  <si>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</si>
  <si>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</si>
  <si>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</si>
  <si>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</si>
  <si>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</si>
  <si>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</si>
  <si>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</si>
  <si>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</si>
  <si>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</si>
  <si>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</si>
  <si>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</si>
  <si>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</si>
  <si>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</si>
  <si>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</si>
  <si>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</si>
  <si>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</si>
  <si>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</si>
  <si>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</si>
  <si>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</si>
  <si>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</si>
  <si>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</si>
  <si>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</si>
  <si>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</si>
  <si>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</si>
  <si>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</si>
  <si>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</si>
  <si>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</si>
  <si>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</si>
  <si>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</si>
  <si>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</si>
  <si>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</si>
  <si>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</si>
  <si>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</si>
  <si>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</si>
  <si>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</si>
  <si>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</si>
  <si>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</si>
  <si>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</si>
  <si>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</si>
  <si>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</si>
  <si>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</si>
  <si>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</si>
  <si>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</si>
  <si>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</si>
  <si>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</si>
  <si>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</si>
  <si>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</si>
  <si>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</si>
  <si>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</si>
  <si>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</si>
  <si>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</si>
  <si>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</si>
  <si>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</si>
  <si>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</si>
  <si>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</si>
  <si>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</si>
  <si>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</si>
  <si>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</si>
  <si>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</si>
  <si>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</si>
  <si>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</si>
  <si>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</si>
  <si>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</si>
  <si>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</si>
  <si>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</si>
  <si>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</si>
  <si>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</si>
  <si>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</si>
  <si>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</si>
  <si>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</si>
  <si>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</si>
  <si>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</si>
  <si>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</si>
  <si>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</si>
  <si>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</si>
  <si>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</si>
  <si>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</si>
  <si>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</si>
  <si>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</si>
  <si>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</si>
  <si>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</si>
  <si>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</si>
  <si>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</si>
  <si>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</si>
  <si>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</si>
  <si>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</si>
  <si>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</si>
  <si>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</si>
  <si>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</si>
  <si>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</si>
  <si>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</si>
  <si>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</si>
  <si>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</si>
  <si>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</si>
  <si>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</si>
  <si>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</si>
  <si>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</si>
  <si>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</si>
  <si>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</si>
  <si>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</si>
  <si>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</si>
  <si>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</si>
  <si>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</si>
  <si>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</si>
  <si>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</si>
  <si>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</si>
  <si>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</si>
  <si>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</si>
  <si>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</si>
  <si>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</si>
  <si>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</si>
  <si>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</si>
  <si>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</si>
  <si>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</si>
  <si>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</si>
  <si>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</si>
  <si>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</si>
  <si>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</si>
  <si>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</si>
  <si>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</si>
  <si>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</si>
  <si>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</si>
  <si>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</si>
  <si>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</si>
  <si>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</si>
  <si>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</si>
  <si>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</si>
  <si>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</si>
  <si>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</si>
  <si>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</si>
  <si>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</si>
  <si>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</si>
  <si>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</si>
  <si>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</si>
  <si>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</si>
  <si>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</si>
  <si>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</si>
  <si>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</si>
  <si>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</si>
  <si>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</si>
  <si>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</si>
  <si>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</si>
  <si>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</si>
  <si>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</si>
  <si>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</si>
  <si>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</si>
  <si>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</si>
  <si>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</si>
  <si>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</si>
  <si>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</si>
  <si>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</si>
  <si>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</si>
  <si>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</si>
  <si>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</si>
  <si>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</si>
  <si>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</si>
  <si>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</si>
  <si>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</si>
  <si>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</si>
  <si>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</si>
  <si>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</si>
  <si>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</si>
  <si>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</si>
  <si>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</si>
  <si>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</si>
  <si>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</si>
  <si>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</si>
  <si>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</si>
  <si>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</si>
  <si>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</si>
  <si>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</si>
  <si>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</si>
  <si>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</si>
  <si>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</si>
  <si>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</si>
  <si>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</si>
  <si>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</si>
  <si>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</si>
  <si>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</si>
  <si>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</si>
  <si>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</si>
  <si>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</si>
  <si>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</si>
  <si>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</si>
  <si>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</si>
  <si>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</si>
  <si>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</si>
  <si>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</si>
  <si>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</si>
  <si>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</si>
  <si>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</si>
  <si>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</si>
  <si>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</si>
  <si>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</si>
  <si>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</si>
  <si>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</si>
  <si>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</si>
  <si>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</si>
  <si>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</si>
  <si>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</si>
  <si>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</si>
  <si>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</si>
  <si>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</si>
  <si>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</si>
  <si>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</si>
  <si>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</si>
  <si>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</si>
  <si>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</si>
  <si>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</si>
  <si>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</si>
  <si>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</si>
  <si>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</si>
  <si>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</si>
  <si>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</si>
  <si>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</si>
  <si>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</si>
  <si>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</si>
  <si>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</si>
  <si>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</si>
  <si>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</si>
  <si>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</si>
  <si>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</si>
  <si>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</si>
  <si>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</si>
  <si>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</si>
  <si>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</si>
  <si>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</si>
  <si>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</si>
  <si>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</si>
  <si>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</si>
  <si>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</si>
  <si>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</si>
  <si>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</si>
  <si>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</si>
  <si>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</si>
  <si>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</si>
  <si>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</si>
  <si>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</si>
  <si>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</si>
  <si>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</si>
  <si>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</si>
  <si>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</si>
  <si>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</si>
  <si>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</si>
  <si>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</si>
  <si>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</si>
  <si>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</si>
  <si>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</si>
  <si>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</si>
  <si>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</si>
  <si>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</si>
  <si>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</si>
  <si>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</si>
  <si>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</si>
  <si>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</si>
  <si>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</si>
  <si>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</si>
  <si>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</si>
  <si>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</si>
  <si>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</si>
  <si>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</si>
  <si>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</si>
  <si>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</si>
  <si>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</si>
  <si>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</si>
  <si>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</si>
  <si>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</si>
  <si>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</si>
  <si>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</si>
  <si>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</si>
  <si>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</si>
  <si>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</si>
  <si>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</si>
  <si>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</si>
  <si>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</si>
  <si>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</si>
  <si>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</si>
  <si>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</si>
  <si>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</si>
  <si>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</si>
  <si>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</si>
  <si>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</si>
  <si>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</si>
  <si>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</si>
  <si>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</si>
  <si>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</si>
  <si>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</si>
  <si>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</si>
  <si>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</si>
  <si>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</si>
  <si>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</si>
  <si>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</si>
  <si>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</si>
  <si>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</si>
  <si>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</si>
  <si>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</si>
  <si>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</si>
  <si>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</si>
  <si>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</si>
  <si>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</si>
  <si>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</si>
  <si>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</si>
  <si>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</si>
  <si>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</si>
  <si>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</si>
  <si>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</si>
  <si>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</si>
  <si>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</si>
  <si>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</si>
  <si>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</si>
  <si>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</si>
  <si>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</si>
  <si>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</si>
  <si>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</si>
  <si>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</si>
  <si>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</si>
  <si>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</si>
  <si>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</si>
  <si>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</si>
  <si>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</si>
  <si>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</si>
  <si>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</si>
  <si>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</si>
  <si>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</si>
  <si>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</si>
  <si>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</si>
  <si>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</si>
  <si>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</si>
  <si>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</si>
  <si>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</si>
  <si>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</si>
  <si>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</si>
  <si>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</si>
  <si>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</si>
  <si>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</si>
  <si>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</si>
  <si>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</si>
  <si>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</si>
  <si>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</si>
  <si>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</si>
  <si>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</si>
  <si>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</si>
  <si>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</si>
  <si>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</si>
  <si>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</si>
  <si>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</si>
  <si>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</si>
  <si>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</si>
  <si>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</si>
  <si>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</si>
  <si>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</si>
  <si>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</si>
  <si>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</si>
  <si>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</si>
  <si>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</si>
  <si>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</si>
  <si>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</si>
  <si>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</si>
  <si>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</si>
  <si>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</si>
  <si>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</si>
  <si>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</si>
  <si>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</si>
  <si>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</si>
  <si>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</si>
  <si>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</si>
  <si>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</si>
  <si>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</si>
  <si>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</si>
  <si>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</si>
  <si>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</si>
  <si>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</si>
  <si>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</si>
  <si>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</si>
  <si>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</si>
  <si>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</si>
  <si>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</si>
  <si>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</si>
  <si>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</si>
  <si>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</si>
  <si>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</si>
  <si>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</si>
  <si>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</si>
  <si>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</si>
  <si>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</si>
  <si>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</si>
  <si>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</si>
  <si>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</si>
  <si>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</si>
  <si>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</si>
  <si>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</si>
  <si>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</si>
  <si>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</si>
  <si>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</si>
  <si>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</si>
  <si>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</si>
  <si>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</si>
  <si>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</si>
  <si>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</si>
  <si>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</si>
  <si>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</si>
  <si>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</si>
  <si>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</si>
  <si>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</si>
  <si>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</si>
  <si>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</si>
  <si>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</si>
  <si>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</si>
  <si>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</si>
  <si>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</si>
  <si>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</si>
  <si>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</si>
  <si>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</si>
  <si>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</si>
  <si>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</si>
  <si>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</si>
  <si>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</si>
  <si>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</si>
  <si>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</si>
  <si>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</si>
  <si>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</si>
  <si>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</si>
  <si>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</si>
  <si>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</si>
  <si>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</si>
  <si>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</si>
  <si>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</si>
  <si>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</si>
  <si>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</si>
  <si>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</si>
  <si>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</si>
  <si>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</si>
  <si>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</si>
  <si>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</si>
  <si>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</si>
  <si>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</si>
  <si>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</si>
  <si>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</si>
  <si>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</si>
  <si>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</si>
  <si>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</si>
  <si>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</si>
  <si>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</si>
  <si>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</si>
  <si>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</si>
  <si>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</si>
  <si>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</si>
  <si>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</si>
  <si>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</si>
  <si>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</si>
  <si>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</si>
  <si>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</si>
  <si>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</si>
  <si>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</si>
  <si>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</si>
  <si>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</si>
  <si>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</si>
  <si>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</si>
  <si>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</si>
  <si>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</si>
  <si>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</si>
  <si>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</si>
  <si>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</si>
  <si>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</si>
  <si>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</si>
  <si>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</si>
  <si>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</si>
  <si>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</si>
  <si>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</si>
  <si>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</si>
  <si>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</si>
  <si>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</si>
  <si>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</si>
  <si>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</si>
  <si>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</si>
  <si>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</si>
  <si>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</si>
  <si>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</si>
  <si>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</si>
  <si>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</si>
  <si>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</si>
  <si>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</si>
  <si>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</si>
  <si>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</si>
  <si>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</si>
  <si>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</si>
  <si>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</si>
  <si>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</si>
  <si>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</si>
  <si>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</si>
  <si>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</si>
  <si>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</si>
  <si>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</si>
  <si>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</si>
  <si>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</si>
  <si>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</si>
  <si>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</si>
  <si>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</si>
  <si>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</si>
  <si>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</si>
  <si>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</si>
  <si>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</si>
  <si>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</si>
  <si>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</si>
  <si>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</si>
  <si>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</si>
  <si>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</si>
  <si>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</si>
  <si>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</si>
  <si>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</si>
  <si>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</si>
  <si>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</si>
  <si>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</si>
  <si>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</si>
  <si>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</si>
  <si>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</si>
  <si>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</si>
  <si>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</si>
  <si>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</si>
  <si>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</si>
  <si>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</si>
  <si>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</si>
  <si>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</si>
  <si>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</si>
  <si>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</si>
  <si>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</si>
  <si>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</si>
  <si>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</si>
  <si>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</si>
  <si>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</si>
  <si>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</si>
  <si>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</si>
  <si>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</si>
  <si>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</si>
  <si>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</si>
  <si>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</si>
  <si>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</si>
  <si>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</si>
  <si>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</si>
  <si>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</si>
  <si>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</si>
  <si>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</si>
  <si>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</si>
  <si>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</si>
  <si>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</si>
  <si>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</si>
  <si>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</si>
  <si>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</si>
  <si>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</si>
  <si>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</si>
  <si>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</si>
  <si>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</si>
  <si>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</si>
  <si>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</si>
  <si>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</si>
  <si>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</si>
  <si>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</si>
  <si>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</si>
  <si>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</si>
  <si>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</si>
  <si>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</si>
  <si>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</si>
  <si>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</si>
  <si>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</si>
  <si>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</si>
  <si>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</si>
  <si>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</si>
  <si>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</si>
  <si>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</si>
  <si>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</si>
  <si>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</si>
  <si>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</si>
  <si>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</si>
  <si>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</si>
  <si>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</si>
  <si>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</si>
  <si>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</si>
  <si>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</si>
  <si>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</si>
  <si>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</si>
  <si>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</si>
  <si>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</si>
  <si>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</si>
  <si>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</si>
  <si>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</si>
  <si>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</si>
  <si>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</si>
  <si>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</si>
  <si>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</si>
  <si>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</si>
  <si>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</si>
  <si>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</si>
  <si>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</si>
  <si>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</si>
  <si>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</si>
  <si>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</si>
  <si>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</si>
  <si>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</si>
  <si>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</si>
  <si>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</si>
  <si>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</si>
  <si>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</si>
  <si>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</si>
  <si>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</si>
  <si>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</si>
  <si>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</si>
  <si>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</si>
  <si>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</si>
  <si>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</si>
  <si>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</si>
  <si>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</si>
  <si>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</si>
  <si>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</si>
  <si>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</si>
  <si>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</si>
  <si>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</si>
  <si>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</si>
  <si>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</si>
  <si>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</si>
  <si>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</si>
  <si>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</si>
  <si>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</si>
  <si>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</si>
  <si>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</si>
  <si>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</si>
  <si>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</si>
  <si>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</si>
  <si>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</si>
  <si>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</si>
  <si>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</si>
  <si>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</si>
  <si>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</si>
  <si>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</si>
  <si>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</si>
  <si>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</si>
  <si>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</si>
  <si>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</si>
  <si>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</si>
  <si>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</si>
  <si>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</si>
  <si>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</si>
  <si>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</si>
  <si>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</si>
  <si>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</si>
  <si>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</si>
  <si>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</si>
  <si>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</si>
  <si>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</si>
  <si>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</si>
  <si>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</si>
  <si>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</si>
  <si>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</si>
  <si>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</si>
  <si>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</si>
  <si>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</si>
  <si>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</si>
  <si>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</si>
  <si>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</si>
  <si>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</si>
  <si>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</si>
  <si>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</si>
  <si>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</si>
  <si>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</si>
  <si>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</si>
  <si>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</si>
  <si>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</si>
  <si>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</si>
  <si>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</si>
  <si>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</si>
  <si>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</si>
  <si>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</si>
  <si>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</si>
  <si>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</si>
  <si>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</si>
  <si>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</si>
  <si>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</si>
  <si>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</si>
  <si>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</si>
  <si>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</si>
  <si>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</si>
  <si>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</si>
  <si>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</si>
  <si>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</si>
  <si>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</si>
  <si>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</si>
  <si>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</si>
  <si>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</si>
  <si>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</si>
  <si>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</si>
  <si>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</si>
  <si>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</si>
  <si>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</si>
  <si>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</si>
  <si>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</si>
  <si>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</si>
  <si>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</si>
  <si>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</si>
  <si>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</si>
  <si>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</si>
  <si>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</si>
  <si>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</si>
  <si>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</si>
  <si>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</si>
  <si>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</si>
  <si>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</si>
  <si>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</si>
  <si>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</si>
  <si>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</si>
  <si>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</si>
  <si>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</si>
  <si>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</si>
  <si>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</si>
  <si>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</si>
  <si>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</si>
  <si>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</si>
  <si>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</si>
  <si>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</si>
  <si>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</si>
  <si>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</si>
  <si>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</si>
  <si>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</si>
  <si>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</si>
  <si>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</si>
  <si>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</si>
  <si>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</si>
  <si>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</si>
  <si>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</si>
  <si>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</si>
  <si>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</si>
  <si>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</si>
  <si>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</si>
  <si>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</si>
  <si>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</si>
  <si>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</si>
  <si>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</si>
  <si>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</si>
  <si>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</si>
  <si>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</si>
  <si>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</si>
  <si>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</si>
  <si>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</si>
  <si>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</si>
  <si>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</si>
  <si>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</si>
  <si>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</si>
  <si>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</si>
  <si>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</si>
  <si>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</si>
  <si>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</si>
  <si>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</si>
  <si>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</si>
  <si>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</si>
  <si>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</si>
  <si>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</si>
  <si>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</si>
  <si>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</si>
  <si>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</si>
  <si>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</si>
  <si>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</si>
  <si>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</si>
  <si>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</si>
  <si>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</si>
  <si>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</si>
  <si>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</si>
  <si>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</si>
  <si>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</si>
  <si>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</si>
  <si>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</si>
  <si>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</si>
  <si>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</si>
  <si>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</si>
  <si>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</si>
  <si>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</si>
  <si>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</si>
  <si>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</si>
  <si>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</si>
  <si>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</si>
  <si>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</si>
  <si>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</si>
  <si>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</si>
  <si>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</si>
  <si>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</si>
  <si>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</si>
  <si>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</si>
  <si>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</si>
  <si>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</si>
  <si>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</si>
  <si>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</si>
  <si>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</si>
  <si>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</si>
  <si>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</si>
  <si>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</si>
  <si>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</si>
  <si>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</si>
  <si>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</si>
  <si>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</si>
  <si>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</si>
  <si>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</si>
  <si>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</si>
  <si>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</si>
  <si>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</si>
  <si>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</si>
  <si>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</si>
  <si>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</si>
  <si>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</si>
  <si>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</si>
  <si>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</si>
  <si>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</si>
  <si>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</si>
  <si>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</si>
  <si>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</si>
  <si>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</si>
  <si>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</si>
  <si>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</si>
  <si>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</si>
  <si>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</si>
  <si>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</si>
  <si>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</si>
  <si>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</si>
  <si>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</si>
  <si>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</si>
  <si>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</si>
  <si>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</si>
  <si>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</si>
  <si>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</si>
  <si>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</si>
  <si>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</si>
  <si>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</si>
  <si>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</si>
  <si>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</si>
  <si>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</si>
  <si>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</si>
  <si>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</si>
  <si>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</si>
  <si>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</si>
  <si>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</si>
  <si>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</si>
  <si>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</si>
  <si>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</si>
  <si>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</si>
  <si>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</si>
  <si>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</si>
  <si>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</si>
  <si>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</si>
  <si>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</si>
  <si>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</si>
  <si>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</si>
  <si>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</si>
  <si>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</si>
  <si>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</si>
  <si>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</si>
  <si>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</si>
  <si>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</si>
  <si>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</si>
  <si>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</si>
  <si>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</si>
  <si>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</si>
  <si>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</si>
  <si>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</si>
  <si>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</si>
  <si>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</si>
  <si>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</si>
  <si>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</si>
  <si>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</si>
  <si>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</si>
  <si>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</si>
  <si>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</si>
  <si>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</si>
  <si>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</si>
  <si>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</si>
  <si>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</si>
  <si>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</si>
  <si>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</si>
  <si>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</si>
  <si>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</si>
  <si>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</si>
  <si>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</si>
  <si>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</si>
  <si>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</si>
  <si>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</si>
  <si>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</si>
  <si>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</si>
  <si>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</si>
  <si>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</si>
  <si>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</si>
  <si>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</si>
  <si>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</si>
  <si>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</si>
  <si>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</si>
  <si>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</si>
  <si>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</si>
  <si>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</si>
  <si>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</si>
  <si>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</si>
  <si>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</si>
  <si>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</si>
  <si>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</si>
  <si>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</si>
  <si>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</si>
  <si>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</si>
  <si>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</si>
  <si>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</si>
  <si>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</si>
  <si>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</si>
  <si>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</si>
  <si>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</si>
  <si>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</si>
  <si>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</si>
  <si>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</si>
  <si>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</si>
  <si>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</si>
  <si>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</si>
  <si>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</si>
  <si>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</si>
  <si>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</si>
  <si>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</si>
  <si>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</si>
  <si>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</si>
  <si>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</si>
  <si>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</si>
  <si>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</si>
  <si>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</si>
  <si>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</si>
  <si>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</si>
  <si>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</si>
  <si>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</si>
  <si>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</si>
  <si>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</si>
  <si>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</si>
  <si>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</si>
  <si>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</si>
  <si>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</si>
  <si>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</si>
  <si>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</si>
  <si>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</si>
  <si>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</si>
  <si>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</si>
  <si>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</si>
  <si>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</si>
  <si>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</si>
  <si>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</si>
  <si>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</si>
  <si>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</si>
  <si>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</si>
  <si>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</si>
  <si>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</si>
  <si>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</si>
  <si>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</si>
  <si>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</si>
  <si>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</si>
  <si>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</si>
  <si>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</si>
  <si>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</si>
  <si>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</si>
  <si>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</si>
  <si>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</si>
  <si>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</si>
  <si>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</si>
  <si>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</si>
  <si>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</si>
  <si>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</si>
  <si>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</si>
  <si>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</si>
  <si>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</si>
  <si>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</si>
  <si>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</si>
  <si>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</si>
  <si>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</si>
  <si>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</si>
  <si>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</si>
  <si>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</si>
  <si>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</si>
  <si>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</si>
  <si>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</si>
  <si>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</si>
  <si>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</si>
  <si>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</si>
  <si>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</si>
  <si>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</si>
  <si>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</si>
  <si>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</si>
  <si>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</si>
  <si>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</si>
  <si>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</si>
  <si>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</si>
  <si>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</si>
  <si>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</si>
  <si>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</si>
  <si>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</si>
  <si>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</si>
  <si>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</si>
  <si>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</si>
  <si>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</si>
  <si>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</si>
  <si>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</si>
  <si>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</si>
  <si>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</si>
  <si>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</si>
  <si>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</si>
  <si>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</si>
  <si>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</si>
  <si>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</si>
  <si>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</si>
  <si>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</si>
  <si>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</si>
  <si>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</si>
  <si>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</si>
  <si>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</si>
  <si>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</si>
  <si>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</si>
  <si>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</si>
  <si>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</si>
  <si>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</si>
  <si>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</si>
  <si>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</si>
  <si>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</si>
  <si>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</si>
  <si>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</si>
  <si>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</si>
  <si>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</si>
  <si>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</si>
  <si>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</si>
  <si>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</si>
  <si>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</si>
  <si>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</si>
  <si>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</si>
  <si>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</si>
  <si>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</si>
  <si>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</si>
  <si>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</si>
  <si>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</si>
  <si>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</si>
  <si>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</si>
  <si>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</si>
  <si>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</si>
  <si>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</si>
  <si>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</si>
  <si>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</si>
  <si>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</si>
  <si>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</si>
  <si>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</si>
  <si>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</si>
  <si>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</si>
  <si>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</si>
  <si>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</si>
  <si>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</si>
  <si>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</si>
  <si>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</si>
  <si>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</si>
  <si>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</si>
  <si>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</si>
  <si>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</si>
  <si>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</si>
  <si>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</si>
  <si>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</si>
  <si>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</si>
  <si>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</si>
  <si>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</si>
  <si>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</si>
  <si>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</si>
  <si>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</si>
  <si>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</si>
  <si>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</si>
  <si>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</si>
  <si>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</si>
  <si>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</si>
  <si>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</si>
  <si>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</si>
  <si>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</si>
  <si>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</si>
  <si>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</si>
  <si>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</si>
  <si>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</si>
  <si>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</si>
  <si>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</si>
  <si>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</si>
  <si>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</si>
  <si>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</si>
  <si>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</si>
  <si>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</si>
  <si>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</si>
  <si>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</si>
  <si>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</si>
  <si>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</si>
  <si>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</si>
  <si>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</si>
  <si>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</si>
  <si>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</si>
  <si>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</si>
  <si>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</si>
  <si>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</si>
  <si>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</si>
  <si>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</si>
  <si>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</si>
  <si>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</si>
  <si>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</si>
  <si>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</si>
  <si>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</si>
  <si>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</si>
  <si>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</si>
  <si>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</si>
  <si>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</si>
  <si>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</si>
  <si>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</si>
  <si>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</si>
  <si>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</si>
  <si>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</si>
  <si>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</si>
  <si>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</si>
  <si>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</si>
  <si>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</si>
  <si>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</si>
  <si>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</si>
  <si>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</si>
  <si>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</si>
  <si>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</si>
  <si>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</si>
  <si>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</si>
  <si>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</si>
  <si>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</si>
  <si>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</si>
  <si>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</si>
  <si>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</si>
  <si>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</si>
  <si>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</si>
  <si>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</si>
  <si>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</si>
  <si>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</si>
  <si>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</si>
  <si>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</si>
  <si>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</si>
  <si>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</si>
  <si>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</si>
  <si>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</si>
  <si>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</si>
  <si>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</si>
  <si>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</si>
  <si>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</si>
  <si>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</si>
  <si>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</si>
  <si>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</si>
  <si>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</si>
  <si>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</si>
  <si>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</si>
  <si>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</si>
  <si>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</si>
  <si>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</si>
  <si>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</si>
  <si>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</si>
  <si>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</si>
  <si>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</si>
  <si>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</si>
  <si>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</si>
  <si>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</si>
  <si>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</si>
  <si>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</si>
  <si>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</si>
  <si>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</si>
  <si>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</si>
  <si>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</si>
  <si>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</si>
  <si>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</si>
  <si>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</si>
  <si>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</si>
  <si>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</si>
  <si>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</si>
  <si>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</si>
  <si>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</si>
  <si>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</si>
  <si>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</si>
  <si>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</si>
  <si>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</si>
  <si>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</si>
  <si>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</si>
  <si>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</si>
  <si>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</si>
  <si>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</si>
  <si>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</si>
  <si>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</si>
  <si>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</si>
  <si>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</si>
  <si>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</si>
  <si>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</si>
  <si>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</si>
  <si>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</si>
  <si>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</si>
  <si>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</si>
  <si>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</si>
  <si>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</si>
  <si>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</si>
  <si>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</si>
  <si>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</si>
  <si>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</si>
  <si>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</si>
  <si>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</si>
  <si>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</si>
  <si>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</si>
  <si>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</si>
  <si>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</si>
  <si>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</si>
  <si>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</si>
  <si>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</si>
  <si>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</si>
  <si>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</si>
  <si>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</si>
  <si>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</si>
  <si>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</si>
  <si>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</si>
  <si>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</si>
  <si>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</si>
  <si>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</si>
  <si>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</si>
  <si>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</si>
  <si>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</si>
  <si>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</si>
  <si>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</si>
  <si>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</si>
  <si>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</si>
  <si>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</si>
  <si>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</si>
  <si>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</si>
  <si>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</si>
  <si>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</si>
  <si>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</si>
  <si>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</si>
  <si>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</si>
  <si>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</si>
  <si>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</si>
  <si>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</si>
  <si>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</si>
  <si>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</si>
  <si>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</si>
  <si>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</si>
  <si>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</si>
  <si>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</si>
  <si>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</si>
  <si>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</si>
  <si>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</si>
  <si>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</si>
  <si>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</si>
  <si>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</si>
  <si>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</si>
  <si>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</si>
  <si>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</si>
  <si>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</si>
  <si>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</si>
  <si>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</si>
  <si>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</si>
  <si>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</si>
  <si>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</si>
  <si>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</si>
  <si>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</si>
  <si>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</si>
  <si>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</si>
  <si>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</si>
  <si>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</si>
  <si>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</si>
  <si>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</si>
  <si>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</si>
  <si>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</si>
  <si>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</si>
  <si>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</si>
  <si>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</si>
  <si>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</si>
  <si>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</si>
  <si>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</si>
  <si>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</si>
  <si>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</si>
  <si>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</si>
  <si>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</si>
  <si>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</si>
  <si>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</si>
  <si>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</si>
  <si>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</si>
  <si>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</si>
  <si>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</si>
  <si>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</si>
  <si>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</si>
  <si>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</si>
  <si>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</si>
  <si>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</si>
  <si>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</si>
  <si>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</si>
  <si>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</si>
  <si>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</si>
  <si>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</si>
  <si>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</si>
  <si>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</si>
  <si>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</si>
  <si>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</si>
  <si>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</si>
  <si>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</si>
  <si>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</si>
  <si>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</si>
  <si>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</si>
  <si>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</si>
  <si>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</si>
  <si>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</si>
  <si>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</si>
  <si>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</si>
  <si>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</si>
  <si>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</si>
  <si>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</si>
  <si>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</si>
  <si>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</si>
  <si>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</si>
  <si>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</si>
  <si>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</si>
  <si>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</si>
  <si>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</si>
  <si>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</si>
  <si>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</si>
  <si>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</si>
  <si>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</si>
  <si>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</si>
  <si>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</si>
  <si>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</si>
  <si>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</si>
  <si>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</si>
  <si>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</si>
  <si>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</si>
  <si>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</si>
  <si>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</si>
  <si>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</si>
  <si>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</si>
  <si>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</si>
  <si>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</si>
  <si>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</si>
  <si>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</si>
  <si>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</si>
  <si>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</si>
  <si>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</si>
  <si>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</si>
  <si>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</si>
  <si>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</si>
  <si>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</si>
  <si>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</si>
  <si>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</si>
  <si>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</si>
  <si>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</si>
  <si>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</si>
  <si>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</si>
  <si>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</si>
  <si>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</si>
  <si>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</si>
  <si>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</si>
  <si>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</si>
  <si>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</si>
  <si>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</si>
  <si>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</si>
  <si>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</si>
  <si>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</si>
  <si>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</si>
  <si>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</si>
  <si>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</si>
  <si>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</si>
  <si>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</si>
  <si>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</si>
  <si>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</si>
  <si>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</si>
  <si>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</si>
  <si>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</si>
  <si>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</si>
  <si>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</si>
  <si>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</si>
  <si>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</si>
  <si>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</si>
  <si>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</si>
  <si>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</si>
  <si>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</si>
  <si>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</si>
  <si>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</si>
  <si>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</si>
  <si>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</si>
  <si>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</si>
  <si>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</si>
  <si>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</si>
  <si>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</si>
  <si>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</si>
  <si>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</si>
  <si>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</si>
  <si>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</si>
  <si>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</si>
  <si>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</si>
  <si>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</si>
  <si>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</si>
  <si>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</si>
  <si>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</si>
  <si>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</si>
  <si>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</si>
  <si>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</si>
  <si>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</si>
  <si>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</si>
  <si>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</si>
  <si>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</si>
  <si>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</si>
  <si>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</si>
  <si>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</si>
  <si>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</si>
  <si>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</si>
  <si>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</si>
  <si>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</si>
  <si>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</si>
  <si>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</si>
  <si>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</si>
  <si>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</si>
  <si>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</si>
  <si>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</si>
  <si>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</si>
  <si>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</si>
  <si>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</si>
  <si>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</si>
  <si>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</si>
  <si>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</si>
  <si>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</si>
  <si>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</si>
  <si>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</si>
  <si>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</si>
  <si>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</si>
  <si>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</si>
  <si>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</si>
  <si>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</si>
  <si>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</si>
  <si>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</si>
  <si>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</si>
  <si>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</si>
  <si>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</si>
  <si>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</si>
  <si>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</si>
  <si>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</si>
  <si>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</si>
  <si>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</si>
  <si>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</si>
  <si>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</si>
  <si>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</si>
  <si>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</si>
  <si>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</si>
  <si>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</si>
  <si>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</si>
  <si>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</si>
  <si>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</si>
  <si>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</si>
  <si>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</si>
  <si>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</si>
  <si>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</si>
  <si>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</si>
  <si>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</si>
  <si>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</si>
  <si>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</si>
  <si>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</si>
  <si>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</si>
  <si>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</si>
  <si>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</si>
  <si>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</si>
  <si>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</si>
  <si>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</si>
  <si>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</si>
  <si>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</si>
  <si>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</si>
  <si>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</si>
  <si>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</si>
  <si>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</si>
  <si>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</si>
  <si>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</si>
  <si>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</si>
  <si>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</si>
  <si>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</si>
  <si>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</si>
  <si>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</si>
  <si>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</si>
  <si>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</si>
  <si>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</si>
  <si>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</si>
  <si>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</si>
  <si>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</si>
  <si>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</si>
  <si>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</si>
  <si>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</si>
  <si>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</si>
  <si>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</si>
  <si>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</si>
  <si>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</si>
  <si>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</si>
  <si>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</si>
  <si>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</si>
  <si>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</si>
  <si>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</si>
  <si>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</si>
  <si>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</si>
  <si>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</si>
  <si>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</si>
  <si>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</si>
  <si>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</si>
  <si>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</si>
  <si>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</si>
  <si>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</si>
  <si>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</si>
  <si>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</si>
  <si>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</si>
  <si>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</si>
  <si>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</si>
  <si>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</si>
  <si>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</si>
  <si>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</si>
  <si>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</si>
  <si>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</si>
  <si>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</si>
  <si>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</si>
  <si>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</si>
  <si>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</si>
  <si>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</si>
  <si>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</si>
  <si>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</si>
  <si>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</si>
  <si>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</si>
  <si>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</si>
  <si>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</si>
  <si>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</si>
  <si>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</si>
  <si>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</si>
  <si>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</si>
  <si>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</si>
  <si>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</si>
  <si>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</si>
  <si>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</si>
  <si>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</si>
  <si>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</si>
  <si>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</si>
  <si>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</si>
  <si>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</si>
  <si>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</si>
  <si>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</si>
  <si>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</si>
  <si>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</si>
  <si>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</si>
  <si>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</si>
  <si>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</si>
  <si>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</si>
  <si>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</si>
  <si>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</si>
  <si>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</si>
  <si>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</si>
  <si>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</si>
  <si>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</si>
  <si>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</si>
  <si>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</si>
  <si>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</si>
  <si>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</si>
  <si>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</si>
  <si>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</si>
  <si>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</si>
  <si>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</si>
  <si>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</si>
  <si>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</si>
  <si>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</si>
  <si>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</si>
  <si>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</si>
  <si>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</si>
  <si>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</si>
  <si>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</si>
  <si>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</si>
  <si>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</si>
  <si>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</si>
  <si>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</si>
  <si>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</si>
  <si>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</si>
  <si>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</si>
  <si>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</si>
  <si>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</si>
  <si>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</si>
  <si>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</si>
  <si>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</si>
  <si>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</si>
  <si>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</si>
  <si>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</si>
  <si>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</si>
  <si>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</si>
  <si>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</si>
  <si>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</si>
  <si>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</si>
  <si>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</si>
  <si>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</si>
  <si>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</si>
  <si>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</si>
  <si>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</si>
  <si>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</si>
  <si>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</si>
  <si>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</si>
  <si>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</si>
  <si>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</si>
  <si>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</si>
  <si>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</si>
  <si>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</si>
  <si>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</si>
  <si>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</si>
  <si>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</si>
  <si>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</si>
  <si>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</si>
  <si>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</si>
  <si>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</si>
  <si>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</si>
  <si>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</si>
  <si>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</si>
  <si>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</si>
  <si>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</si>
  <si>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</si>
  <si>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</si>
  <si>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</si>
  <si>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</si>
  <si>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</si>
  <si>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</si>
  <si>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</si>
  <si>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</si>
  <si>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</si>
  <si>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</si>
  <si>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</si>
  <si>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</si>
  <si>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</si>
  <si>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</si>
  <si>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</si>
  <si>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</si>
  <si>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</si>
  <si>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</si>
  <si>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</si>
  <si>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</si>
  <si>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</si>
  <si>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</si>
  <si>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</si>
  <si>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</si>
  <si>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</si>
  <si>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</si>
  <si>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</si>
  <si>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</si>
  <si>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</si>
  <si>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</si>
  <si>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</si>
  <si>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</si>
  <si>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</si>
  <si>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</si>
  <si>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</si>
  <si>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</si>
  <si>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</si>
  <si>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</si>
  <si>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</si>
  <si>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</si>
  <si>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</si>
  <si>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</si>
  <si>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</si>
  <si>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</si>
  <si>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</si>
  <si>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</si>
  <si>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</si>
  <si>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</si>
  <si>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</si>
  <si>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</si>
  <si>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</si>
  <si>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</si>
  <si>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</si>
  <si>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</si>
  <si>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</si>
  <si>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</si>
  <si>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</si>
  <si>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</si>
  <si>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</si>
  <si>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</si>
  <si>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</si>
  <si>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</si>
  <si>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</si>
  <si>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</si>
  <si>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</si>
  <si>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</si>
  <si>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</si>
  <si>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</si>
  <si>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</si>
  <si>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</si>
  <si>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</si>
  <si>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</si>
  <si>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</si>
  <si>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</si>
  <si>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</si>
  <si>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</si>
  <si>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</si>
  <si>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</si>
  <si>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</si>
  <si>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</si>
  <si>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</si>
  <si>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</si>
  <si>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</si>
  <si>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</si>
  <si>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</si>
  <si>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</si>
  <si>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</si>
  <si>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</si>
  <si>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</si>
  <si>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</si>
  <si>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</si>
  <si>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</si>
  <si>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</si>
  <si>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</si>
  <si>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</si>
  <si>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</si>
  <si>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</si>
  <si>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</si>
  <si>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</si>
  <si>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</si>
  <si>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</si>
  <si>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</si>
  <si>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</si>
  <si>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</si>
  <si>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</si>
  <si>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</si>
  <si>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</si>
  <si>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</si>
  <si>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</si>
  <si>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</si>
  <si>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</si>
  <si>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</si>
  <si>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</si>
  <si>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</si>
  <si>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</si>
  <si>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</si>
  <si>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</si>
  <si>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</si>
  <si>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</si>
  <si>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</si>
  <si>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</si>
  <si>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</si>
  <si>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</si>
  <si>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</si>
  <si>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</si>
  <si>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</si>
  <si>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</si>
  <si>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</si>
  <si>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</si>
  <si>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</si>
  <si>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</si>
  <si>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</si>
  <si>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</si>
  <si>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</si>
  <si>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</si>
  <si>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</si>
  <si>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</si>
  <si>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</si>
  <si>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</si>
  <si>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</si>
  <si>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</si>
  <si>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</si>
  <si>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</si>
  <si>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</si>
  <si>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</si>
  <si>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</si>
  <si>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</si>
  <si>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</si>
  <si>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</si>
  <si>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</si>
  <si>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</si>
  <si>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</si>
  <si>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</si>
  <si>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</si>
  <si>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</si>
  <si>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</si>
  <si>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</si>
  <si>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</si>
  <si>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</si>
  <si>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</si>
  <si>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</si>
  <si>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</si>
  <si>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</si>
  <si>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</si>
  <si>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</si>
  <si>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</si>
  <si>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</si>
  <si>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</si>
  <si>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</si>
  <si>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</si>
  <si>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</si>
  <si>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</si>
  <si>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</si>
  <si>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</si>
  <si>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</si>
  <si>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</si>
  <si>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</si>
  <si>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</si>
  <si>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</si>
  <si>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</si>
  <si>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</si>
  <si>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</si>
  <si>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</si>
  <si>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</si>
  <si>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</si>
  <si>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</si>
  <si>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</si>
  <si>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</si>
  <si>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</si>
  <si>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</si>
  <si>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</si>
  <si>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</si>
  <si>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</si>
  <si>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</si>
  <si>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</si>
  <si>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</si>
  <si>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</si>
  <si>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</si>
  <si>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</si>
  <si>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</si>
  <si>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</si>
  <si>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</si>
  <si>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</si>
  <si>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</si>
  <si>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</si>
  <si>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</si>
  <si>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</si>
  <si>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</si>
  <si>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</si>
  <si>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</si>
  <si>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</si>
  <si>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</si>
  <si>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</si>
  <si>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</si>
  <si>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</si>
  <si>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</si>
  <si>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</si>
  <si>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</si>
  <si>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</si>
  <si>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</si>
  <si>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</si>
  <si>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</si>
  <si>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</si>
  <si>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</si>
  <si>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</si>
  <si>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</si>
  <si>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</si>
  <si>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</si>
  <si>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</si>
  <si>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</si>
  <si>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</si>
  <si>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</si>
  <si>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</si>
  <si>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</si>
  <si>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</si>
  <si>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</si>
  <si>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</si>
  <si>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</si>
  <si>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</si>
  <si>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</si>
  <si>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</si>
  <si>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</si>
  <si>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</si>
  <si>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</si>
  <si>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</si>
  <si>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</si>
  <si>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</si>
  <si>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</si>
  <si>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</si>
  <si>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</si>
  <si>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</si>
  <si>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</si>
  <si>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</si>
  <si>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</si>
  <si>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</si>
  <si>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</si>
  <si>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</si>
  <si>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</si>
  <si>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</si>
  <si>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</si>
  <si>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</si>
  <si>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</si>
  <si>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</si>
  <si>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</si>
  <si>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</si>
  <si>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</si>
  <si>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</si>
  <si>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</si>
  <si>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</si>
  <si>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</si>
  <si>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</si>
  <si>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</si>
  <si>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</si>
  <si>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</si>
  <si>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</si>
  <si>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</si>
  <si>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</si>
  <si>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</si>
  <si>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</si>
  <si>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</si>
  <si>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</si>
  <si>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</si>
  <si>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</si>
  <si>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</si>
  <si>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</si>
  <si>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</si>
  <si>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</si>
  <si>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</si>
  <si>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</si>
  <si>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</si>
  <si>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</si>
  <si>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</si>
  <si>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</si>
  <si>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</si>
  <si>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</si>
  <si>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</si>
  <si>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</si>
  <si>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</si>
  <si>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</si>
  <si>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</si>
  <si>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</si>
  <si>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</si>
  <si>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</si>
  <si>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</si>
  <si>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</si>
  <si>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</si>
  <si>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</si>
  <si>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</si>
  <si>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</si>
  <si>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</si>
  <si>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</si>
  <si>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</si>
  <si>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</si>
  <si>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</si>
  <si>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</si>
  <si>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</si>
  <si>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</si>
  <si>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</si>
  <si>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</si>
  <si>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</si>
  <si>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</si>
  <si>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</si>
  <si>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</si>
  <si>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</si>
  <si>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</si>
  <si>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</si>
  <si>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</si>
  <si>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</si>
  <si>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</si>
  <si>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</si>
  <si>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</si>
  <si>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</si>
  <si>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</si>
  <si>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</si>
  <si>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</si>
  <si>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</si>
  <si>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</si>
  <si>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</si>
  <si>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</si>
  <si>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</si>
  <si>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</si>
  <si>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</si>
  <si>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</si>
  <si>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</si>
  <si>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</si>
  <si>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</si>
  <si>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</si>
  <si>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</si>
  <si>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</si>
  <si>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</si>
  <si>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</si>
  <si>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</si>
  <si>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</si>
  <si>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</si>
  <si>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</si>
  <si>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</si>
  <si>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</si>
  <si>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</si>
  <si>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</si>
  <si>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</si>
  <si>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</si>
  <si>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</si>
  <si>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</si>
  <si>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</si>
  <si>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</si>
  <si>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</si>
  <si>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</si>
  <si>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</si>
  <si>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</si>
  <si>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</si>
  <si>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</si>
  <si>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</si>
  <si>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</si>
  <si>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</si>
  <si>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</si>
  <si>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</si>
  <si>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</si>
  <si>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</si>
  <si>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</si>
  <si>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</si>
  <si>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</si>
  <si>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</si>
  <si>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</si>
  <si>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</si>
  <si>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</si>
  <si>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</si>
  <si>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</si>
  <si>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</si>
  <si>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</si>
  <si>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</si>
  <si>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</si>
  <si>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</si>
  <si>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</si>
  <si>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</si>
  <si>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</si>
  <si>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</si>
  <si>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</si>
  <si>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</si>
  <si>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</si>
  <si>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</si>
  <si>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</si>
  <si>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</si>
  <si>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</si>
  <si>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</si>
  <si>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</si>
  <si>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</si>
  <si>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</si>
  <si>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</si>
  <si>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</si>
  <si>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</si>
  <si>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</si>
  <si>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</si>
  <si>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</si>
  <si>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</si>
  <si>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</si>
  <si>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</si>
  <si>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</si>
  <si>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</si>
  <si>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</si>
  <si>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</si>
  <si>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</si>
  <si>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</si>
  <si>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</si>
  <si>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</si>
  <si>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</si>
  <si>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</si>
  <si>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</si>
  <si>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</si>
  <si>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</si>
  <si>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</si>
  <si>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</si>
  <si>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</si>
  <si>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</si>
  <si>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</si>
  <si>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</si>
  <si>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</si>
  <si>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</si>
  <si>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</si>
  <si>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</si>
  <si>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</si>
  <si>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</si>
  <si>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</si>
  <si>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</si>
  <si>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</si>
  <si>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</si>
  <si>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</si>
  <si>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</si>
  <si>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</si>
  <si>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</si>
  <si>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</si>
  <si>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</si>
  <si>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</si>
  <si>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</si>
  <si>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</si>
  <si>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</si>
  <si>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</si>
  <si>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</si>
  <si>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</si>
  <si>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</si>
  <si>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</si>
  <si>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</si>
  <si>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</si>
  <si>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</si>
  <si>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</si>
  <si>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</si>
  <si>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</si>
  <si>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</si>
  <si>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</si>
  <si>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</si>
  <si>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</si>
  <si>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</si>
  <si>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</si>
  <si>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</si>
  <si>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</si>
  <si>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</si>
  <si>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</si>
  <si>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</si>
  <si>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</si>
  <si>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</si>
  <si>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</si>
  <si>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</si>
  <si>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</si>
  <si>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</si>
  <si>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</si>
  <si>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</si>
  <si>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</si>
  <si>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</si>
  <si>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</si>
  <si>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</si>
  <si>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</si>
  <si>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</si>
  <si>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</si>
  <si>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</si>
  <si>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</si>
  <si>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</si>
  <si>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</si>
  <si>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</si>
  <si>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</si>
  <si>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</si>
  <si>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</si>
  <si>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</si>
  <si>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</si>
  <si>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</si>
  <si>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</si>
  <si>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</si>
  <si>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</si>
  <si>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</si>
  <si>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</si>
  <si>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</si>
  <si>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</si>
  <si>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</si>
  <si>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</si>
  <si>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</si>
  <si>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</si>
  <si>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</si>
  <si>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</si>
  <si>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</si>
  <si>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</si>
  <si>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</si>
  <si>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</si>
  <si>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</si>
  <si>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</si>
  <si>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</si>
  <si>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</si>
  <si>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</si>
  <si>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</si>
  <si>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</si>
  <si>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</si>
  <si>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</si>
  <si>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</si>
  <si>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</si>
  <si>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</si>
  <si>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</si>
  <si>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</si>
  <si>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</si>
  <si>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</si>
  <si>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</si>
  <si>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</si>
  <si>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</si>
  <si>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</si>
  <si>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</si>
  <si>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</si>
  <si>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</si>
  <si>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</si>
  <si>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</si>
  <si>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</si>
  <si>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</si>
  <si>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</si>
  <si>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</si>
  <si>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</si>
  <si>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</si>
  <si>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</si>
  <si>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</si>
  <si>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</si>
  <si>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</si>
  <si>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</si>
  <si>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</si>
  <si>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</si>
  <si>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</si>
  <si>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</si>
  <si>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</si>
  <si>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</si>
  <si>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</si>
  <si>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</si>
  <si>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</si>
  <si>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</si>
  <si>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</si>
  <si>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</si>
  <si>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</si>
  <si>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</si>
  <si>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</si>
  <si>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</si>
  <si>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</si>
  <si>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</si>
  <si>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</si>
  <si>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</si>
  <si>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</si>
  <si>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</si>
  <si>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</si>
  <si>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</si>
  <si>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</si>
  <si>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</si>
  <si>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</si>
  <si>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</si>
  <si>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</si>
  <si>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</si>
  <si>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</si>
  <si>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</si>
  <si>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</si>
  <si>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</si>
  <si>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</si>
  <si>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</si>
  <si>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</si>
  <si>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</si>
  <si>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</si>
  <si>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</si>
  <si>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</si>
  <si>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</si>
  <si>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</si>
  <si>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</si>
  <si>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</si>
  <si>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</si>
  <si>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</si>
  <si>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</si>
  <si>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</si>
  <si>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</si>
  <si>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</si>
  <si>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</si>
  <si>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</si>
  <si>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</si>
  <si>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</si>
  <si>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</si>
  <si>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</si>
  <si>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</si>
  <si>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</si>
  <si>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</si>
  <si>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</si>
  <si>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</si>
  <si>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</si>
  <si>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</si>
  <si>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</si>
  <si>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</si>
  <si>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</si>
  <si>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</si>
  <si>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</si>
  <si>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</si>
  <si>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</si>
  <si>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</si>
  <si>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</si>
  <si>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</si>
  <si>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</si>
  <si>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</si>
  <si>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</si>
  <si>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</si>
  <si>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</si>
  <si>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</si>
  <si>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</si>
  <si>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</si>
  <si>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</si>
  <si>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</si>
  <si>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</si>
  <si>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</si>
  <si>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</si>
  <si>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</si>
  <si>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</si>
  <si>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</si>
  <si>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</si>
  <si>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</si>
  <si>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</si>
  <si>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</si>
  <si>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</si>
  <si>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</si>
  <si>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</si>
  <si>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</si>
  <si>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</si>
  <si>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</si>
  <si>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</si>
  <si>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</si>
  <si>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</si>
  <si>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</si>
  <si>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</si>
  <si>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</si>
  <si>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</si>
  <si>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</si>
  <si>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</si>
  <si>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</si>
  <si>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</si>
  <si>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</si>
  <si>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</si>
  <si>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</si>
  <si>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</si>
  <si>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</si>
  <si>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</si>
  <si>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</si>
  <si>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</si>
  <si>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</si>
  <si>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</si>
  <si>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</si>
  <si>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</si>
  <si>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</si>
  <si>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</si>
  <si>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</si>
  <si>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</si>
  <si>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</si>
  <si>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</si>
  <si>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</si>
  <si>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</si>
  <si>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</si>
  <si>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</si>
  <si>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</si>
  <si>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</si>
  <si>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</si>
  <si>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</si>
  <si>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</si>
  <si>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</si>
  <si>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</si>
  <si>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</si>
  <si>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</si>
  <si>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</si>
  <si>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</si>
  <si>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</si>
  <si>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</si>
  <si>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</si>
  <si>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</si>
  <si>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</si>
  <si>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</si>
  <si>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</si>
  <si>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</si>
  <si>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</si>
  <si>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</si>
  <si>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</si>
  <si>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</si>
  <si>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</si>
  <si>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</si>
  <si>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</si>
  <si>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</si>
  <si>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</si>
  <si>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</si>
  <si>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</si>
  <si>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</si>
  <si>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</si>
  <si>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</si>
  <si>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</si>
  <si>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</si>
  <si>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</si>
  <si>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</si>
  <si>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</si>
  <si>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</si>
  <si>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</si>
  <si>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</si>
  <si>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</si>
  <si>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</si>
  <si>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</si>
  <si>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</si>
  <si>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</si>
  <si>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</si>
  <si>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</si>
  <si>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</si>
  <si>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</si>
  <si>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</si>
  <si>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</si>
  <si>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</si>
  <si>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</si>
  <si>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</si>
  <si>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</si>
  <si>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</si>
  <si>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</si>
  <si>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</si>
  <si>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</si>
  <si>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</si>
  <si>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</si>
  <si>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</si>
  <si>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</si>
  <si>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</si>
  <si>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</si>
  <si>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</si>
  <si>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</si>
  <si>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</si>
  <si>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</si>
  <si>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</si>
  <si>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</si>
  <si>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</si>
  <si>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</si>
  <si>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</si>
  <si>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</si>
  <si>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</si>
  <si>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</si>
  <si>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</si>
  <si>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</si>
  <si>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</si>
  <si>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</si>
  <si>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</si>
  <si>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</si>
  <si>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</si>
  <si>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</si>
  <si>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</si>
  <si>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</si>
  <si>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</si>
  <si>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</si>
  <si>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</si>
  <si>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</si>
  <si>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</si>
  <si>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</si>
  <si>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</si>
  <si>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</si>
  <si>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</si>
  <si>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</si>
  <si>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</si>
  <si>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</si>
  <si>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</si>
  <si>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</si>
  <si>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</si>
  <si>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</si>
  <si>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</si>
  <si>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</si>
  <si>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</si>
  <si>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</si>
  <si>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</si>
  <si>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</si>
  <si>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</si>
  <si>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</si>
  <si>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</si>
  <si>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</si>
  <si>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</si>
  <si>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</si>
  <si>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</si>
  <si>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</si>
  <si>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</si>
  <si>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</si>
  <si>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</si>
  <si>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</si>
  <si>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</si>
  <si>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</si>
  <si>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</si>
  <si>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</si>
  <si>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</si>
  <si>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</si>
  <si>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</si>
  <si>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</si>
  <si>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</si>
  <si>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</si>
  <si>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</si>
  <si>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</si>
  <si>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</si>
  <si>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</si>
  <si>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</si>
  <si>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</si>
  <si>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</si>
  <si>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</si>
  <si>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</si>
  <si>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</si>
  <si>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</si>
  <si>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</si>
  <si>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</si>
  <si>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</si>
  <si>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</si>
  <si>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</si>
  <si>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</si>
  <si>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</si>
  <si>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</si>
  <si>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</si>
  <si>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</si>
  <si>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</si>
  <si>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</si>
  <si>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</si>
  <si>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</si>
  <si>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</si>
  <si>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</si>
  <si>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</si>
  <si>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</si>
  <si>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</si>
  <si>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</si>
  <si>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</si>
  <si>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</si>
  <si>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</si>
  <si>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</si>
  <si>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</si>
  <si>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</si>
  <si>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</si>
  <si>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</si>
  <si>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</si>
  <si>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</si>
  <si>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</si>
  <si>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</si>
  <si>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</si>
  <si>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</si>
  <si>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</si>
  <si>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</si>
  <si>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</si>
  <si>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</si>
  <si>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</si>
  <si>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</si>
  <si>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</si>
  <si>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</si>
  <si>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</si>
  <si>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</si>
  <si>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</si>
  <si>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</si>
  <si>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</si>
  <si>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</si>
  <si>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</si>
  <si>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</si>
  <si>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</si>
  <si>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</si>
  <si>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</si>
  <si>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</si>
  <si>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</si>
  <si>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</si>
  <si>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</si>
  <si>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</si>
  <si>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</si>
  <si>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</si>
  <si>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</si>
  <si>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</si>
  <si>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</si>
  <si>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</si>
  <si>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</si>
  <si>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</si>
  <si>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</si>
  <si>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</si>
  <si>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</si>
  <si>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</si>
  <si>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</si>
  <si>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</si>
  <si>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</si>
  <si>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</si>
  <si>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</si>
  <si>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</si>
  <si>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</si>
  <si>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</si>
  <si>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</si>
  <si>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</si>
  <si>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</si>
  <si>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</si>
  <si>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</si>
  <si>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</si>
  <si>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</si>
  <si>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</si>
  <si>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</si>
  <si>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</si>
  <si>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</si>
  <si>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</si>
  <si>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</si>
  <si>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</si>
  <si>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</si>
  <si>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</si>
  <si>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</si>
  <si>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</si>
  <si>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</si>
  <si>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</si>
  <si>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</si>
  <si>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</si>
  <si>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</si>
  <si>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</si>
  <si>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</si>
  <si>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</si>
  <si>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</si>
  <si>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</si>
  <si>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</si>
  <si>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</si>
  <si>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</si>
  <si>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</si>
  <si>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</si>
  <si>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</si>
  <si>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</si>
  <si>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</si>
  <si>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</si>
  <si>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</si>
  <si>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</si>
  <si>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</si>
  <si>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</si>
  <si>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</si>
  <si>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</si>
  <si>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</si>
  <si>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</si>
  <si>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</si>
  <si>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</si>
  <si>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</si>
  <si>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</si>
  <si>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</si>
  <si>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</si>
  <si>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</si>
  <si>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</si>
  <si>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</si>
  <si>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</si>
  <si>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</si>
  <si>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</si>
  <si>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</si>
  <si>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</si>
  <si>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</si>
  <si>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</si>
  <si>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</si>
  <si>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</si>
  <si>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</si>
  <si>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</si>
  <si>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</si>
  <si>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</si>
  <si>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</si>
  <si>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</si>
  <si>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</si>
  <si>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</si>
  <si>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</si>
  <si>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</si>
  <si>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</si>
  <si>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</si>
  <si>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</si>
  <si>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</si>
  <si>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</si>
  <si>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</si>
  <si>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</si>
  <si>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</si>
  <si>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</si>
  <si>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</si>
  <si>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</si>
  <si>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</si>
  <si>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</si>
  <si>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</si>
  <si>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</si>
  <si>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</si>
  <si>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</si>
  <si>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</si>
  <si>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</si>
  <si>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</si>
  <si>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</si>
  <si>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</si>
  <si>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</si>
  <si>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</si>
  <si>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</si>
  <si>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</si>
  <si>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</si>
  <si>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</si>
  <si>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</si>
  <si>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</si>
  <si>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</si>
  <si>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</si>
  <si>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</si>
  <si>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</si>
  <si>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</si>
  <si>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</si>
  <si>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</si>
  <si>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</si>
  <si>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</si>
  <si>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</si>
  <si>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</si>
  <si>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</si>
  <si>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</si>
  <si>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</si>
  <si>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</si>
  <si>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</si>
  <si>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</si>
  <si>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</si>
  <si>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</si>
  <si>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</si>
  <si>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</si>
  <si>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</si>
  <si>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</si>
  <si>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</si>
  <si>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</si>
  <si>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</si>
  <si>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</si>
  <si>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</si>
  <si>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</si>
  <si>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</si>
  <si>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</si>
  <si>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</si>
  <si>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</si>
  <si>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</si>
  <si>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</si>
  <si>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</si>
  <si>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</si>
  <si>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</si>
  <si>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</si>
  <si>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</si>
  <si>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</si>
  <si>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</si>
  <si>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</si>
  <si>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</si>
  <si>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</si>
  <si>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</si>
  <si>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</si>
  <si>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</si>
  <si>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</si>
  <si>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</si>
  <si>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</si>
  <si>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</si>
  <si>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</si>
  <si>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</si>
  <si>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</si>
  <si>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</si>
  <si>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</si>
  <si>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</si>
  <si>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</si>
  <si>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</si>
  <si>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</si>
  <si>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</si>
  <si>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</si>
  <si>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</si>
  <si>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</si>
  <si>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</si>
  <si>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</si>
  <si>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</si>
  <si>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</si>
  <si>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</si>
  <si>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</si>
  <si>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</si>
  <si>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</si>
  <si>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</si>
  <si>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</si>
  <si>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</si>
  <si>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</si>
  <si>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</si>
  <si>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</si>
  <si>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</si>
  <si>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</si>
  <si>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</si>
  <si>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</si>
  <si>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</si>
  <si>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</si>
  <si>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</si>
  <si>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</si>
  <si>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</si>
  <si>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</si>
  <si>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</si>
  <si>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</si>
  <si>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</si>
  <si>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</si>
  <si>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</si>
  <si>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</si>
  <si>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</si>
  <si>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</si>
  <si>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</si>
  <si>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</si>
  <si>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</si>
  <si>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</si>
  <si>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</si>
  <si>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</si>
  <si>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</si>
  <si>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</si>
  <si>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</si>
  <si>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</si>
  <si>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</si>
  <si>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</si>
  <si>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</si>
  <si>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</si>
  <si>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</si>
  <si>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</si>
  <si>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</si>
  <si>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</si>
  <si>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</si>
  <si>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</si>
  <si>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</si>
  <si>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</si>
  <si>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</si>
  <si>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</si>
  <si>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</si>
  <si>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</si>
  <si>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</si>
  <si>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</si>
  <si>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</si>
  <si>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</si>
  <si>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</si>
  <si>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</si>
  <si>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</si>
  <si>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</si>
  <si>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</si>
  <si>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</si>
  <si>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</si>
  <si>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</si>
  <si>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</si>
  <si>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</si>
  <si>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</si>
  <si>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</si>
  <si>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</si>
  <si>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</si>
  <si>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</si>
  <si>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</si>
  <si>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</si>
  <si>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</si>
  <si>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</si>
  <si>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</si>
  <si>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</si>
  <si>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</si>
  <si>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</si>
  <si>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</si>
  <si>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</si>
  <si>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</si>
  <si>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</si>
  <si>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</si>
  <si>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</si>
  <si>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</si>
  <si>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</si>
  <si>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</si>
  <si>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</si>
  <si>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</si>
  <si>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</si>
  <si>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</si>
  <si>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</si>
  <si>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</si>
  <si>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</si>
  <si>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</si>
  <si>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</si>
  <si>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</si>
  <si>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</si>
  <si>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</si>
  <si>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</si>
  <si>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</si>
  <si>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</si>
  <si>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</si>
  <si>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</si>
  <si>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</si>
  <si>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</si>
  <si>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</si>
  <si>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</si>
  <si>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</si>
  <si>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</si>
  <si>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</si>
  <si>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</si>
  <si>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</si>
  <si>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</si>
  <si>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</si>
  <si>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</si>
  <si>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</si>
  <si>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</si>
  <si>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</si>
  <si>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</si>
  <si>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</si>
  <si>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</si>
  <si>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</si>
  <si>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</si>
  <si>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</si>
  <si>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</si>
  <si>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</si>
  <si>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</si>
  <si>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</si>
  <si>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</si>
  <si>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</si>
  <si>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</si>
  <si>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</si>
  <si>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</si>
  <si>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</si>
  <si>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</si>
  <si>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</si>
  <si>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</si>
  <si>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</si>
  <si>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</si>
  <si>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</si>
  <si>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</si>
  <si>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</si>
  <si>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</si>
  <si>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</si>
  <si>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</si>
  <si>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</si>
  <si>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</si>
  <si>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</si>
  <si>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</si>
  <si>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</si>
  <si>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</si>
  <si>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</si>
  <si>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</si>
  <si>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</si>
  <si>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</si>
  <si>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</si>
  <si>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</si>
  <si>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</si>
  <si>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</si>
  <si>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</si>
  <si>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</si>
  <si>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</si>
  <si>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</si>
  <si>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</si>
  <si>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</si>
  <si>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</si>
  <si>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</si>
  <si>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</si>
  <si>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</si>
  <si>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</si>
  <si>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</si>
  <si>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</si>
  <si>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</si>
  <si>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</si>
  <si>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</si>
  <si>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</si>
  <si>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</si>
  <si>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</si>
  <si>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</si>
  <si>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</si>
  <si>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</si>
  <si>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</si>
  <si>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</si>
  <si>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</si>
  <si>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</si>
  <si>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</si>
  <si>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</si>
  <si>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</si>
  <si>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</si>
  <si>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</si>
  <si>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</si>
  <si>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</si>
  <si>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</si>
  <si>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</si>
  <si>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</si>
  <si>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</si>
  <si>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</si>
  <si>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</si>
  <si>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</si>
  <si>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</si>
  <si>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</si>
  <si>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</si>
  <si>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</si>
  <si>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</si>
  <si>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</si>
  <si>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</si>
  <si>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</si>
  <si>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</si>
  <si>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</si>
  <si>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</si>
  <si>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</si>
  <si>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</si>
  <si>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</si>
  <si>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</si>
  <si>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</si>
  <si>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</si>
  <si>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</si>
  <si>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</si>
  <si>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</si>
  <si>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</si>
  <si>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</si>
  <si>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</si>
  <si>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</si>
  <si>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</si>
  <si>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</si>
  <si>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</si>
  <si>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</si>
  <si>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</si>
  <si>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</si>
  <si>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</si>
  <si>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</si>
  <si>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</si>
  <si>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</si>
  <si>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</si>
  <si>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</si>
  <si>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</si>
  <si>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</si>
  <si>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</si>
  <si>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</si>
  <si>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</si>
  <si>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</si>
  <si>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</si>
  <si>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</si>
  <si>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</si>
  <si>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</si>
  <si>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</si>
  <si>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</si>
  <si>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</si>
  <si>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</si>
  <si>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</si>
  <si>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</si>
  <si>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</si>
  <si>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</si>
  <si>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</si>
  <si>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</si>
  <si>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</si>
  <si>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</si>
  <si>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</si>
  <si>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</si>
  <si>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</si>
  <si>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</si>
  <si>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</si>
  <si>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</si>
  <si>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</si>
  <si>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</si>
  <si>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</si>
  <si>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</si>
  <si>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</si>
  <si>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</si>
  <si>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</si>
  <si>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</si>
  <si>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</si>
  <si>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</si>
  <si>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</si>
  <si>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</si>
  <si>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</si>
  <si>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</si>
  <si>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</si>
  <si>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</si>
  <si>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</si>
  <si>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</si>
  <si>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</si>
  <si>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</si>
  <si>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</si>
  <si>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</si>
  <si>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</si>
  <si>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</si>
  <si>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</si>
  <si>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</si>
  <si>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</si>
  <si>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</si>
  <si>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</si>
  <si>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</si>
  <si>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</si>
  <si>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</si>
  <si>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</si>
  <si>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</si>
  <si>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</si>
  <si>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</si>
  <si>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</si>
  <si>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</si>
  <si>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</si>
  <si>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</si>
  <si>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</si>
  <si>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</si>
  <si>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</si>
  <si>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</si>
  <si>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</si>
  <si>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</si>
  <si>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</si>
  <si>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</si>
  <si>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</si>
  <si>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</si>
  <si>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</si>
  <si>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</si>
  <si>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</si>
  <si>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</si>
  <si>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</si>
  <si>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</si>
  <si>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</si>
  <si>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</si>
  <si>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</si>
  <si>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</si>
  <si>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</si>
  <si>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</si>
  <si>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</si>
  <si>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</si>
  <si>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</si>
  <si>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</si>
  <si>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</si>
  <si>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</si>
  <si>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</si>
  <si>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</si>
  <si>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</si>
  <si>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</si>
  <si>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</si>
  <si>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</si>
  <si>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</si>
  <si>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</si>
  <si>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</si>
  <si>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</si>
  <si>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</si>
  <si>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</si>
  <si>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</si>
  <si>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</si>
  <si>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</si>
  <si>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</si>
  <si>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</si>
  <si>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</si>
  <si>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</si>
  <si>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</si>
  <si>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</si>
  <si>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</si>
  <si>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</si>
  <si>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</si>
  <si>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</si>
  <si>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</si>
  <si>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</si>
  <si>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</si>
  <si>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</si>
  <si>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</si>
  <si>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</si>
  <si>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</si>
  <si>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</si>
  <si>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</si>
  <si>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</si>
  <si>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</si>
  <si>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</si>
  <si>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</si>
  <si>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</si>
  <si>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</si>
  <si>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</si>
  <si>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</si>
  <si>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</si>
  <si>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</si>
  <si>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</si>
  <si>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</si>
  <si>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</si>
  <si>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</si>
  <si>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</si>
  <si>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</si>
  <si>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</si>
  <si>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</si>
  <si>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</si>
  <si>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</si>
  <si>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</si>
  <si>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</si>
  <si>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</si>
  <si>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</si>
  <si>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</si>
  <si>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</si>
  <si>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</si>
  <si>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</si>
  <si>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</si>
  <si>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</si>
  <si>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</si>
  <si>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</si>
  <si>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</si>
  <si>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</si>
  <si>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</si>
  <si>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</si>
  <si>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</si>
  <si>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</si>
  <si>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</si>
  <si>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</si>
  <si>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</si>
  <si>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</si>
  <si>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</si>
  <si>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</si>
  <si>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</si>
  <si>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</si>
  <si>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</si>
  <si>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</si>
  <si>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</si>
  <si>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</si>
  <si>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</si>
  <si>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</si>
  <si>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</si>
  <si>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</si>
  <si>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</si>
  <si>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</si>
  <si>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</si>
  <si>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</si>
  <si>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</si>
  <si>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</si>
  <si>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</si>
  <si>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</si>
  <si>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</si>
  <si>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</si>
  <si>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</si>
  <si>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</si>
  <si>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</si>
  <si>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</si>
  <si>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</si>
  <si>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</si>
  <si>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</si>
  <si>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</si>
  <si>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</si>
  <si>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</si>
  <si>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</si>
  <si>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</si>
  <si>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</si>
  <si>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</si>
  <si>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</si>
  <si>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</si>
  <si>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</si>
  <si>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</si>
  <si>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</si>
  <si>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</si>
  <si>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</si>
  <si>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</si>
  <si>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</si>
  <si>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</si>
  <si>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</si>
  <si>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</si>
  <si>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</si>
  <si>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</si>
  <si>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</si>
  <si>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</si>
  <si>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</si>
  <si>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</si>
  <si>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</si>
  <si>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</si>
  <si>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</si>
  <si>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</si>
  <si>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</si>
  <si>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</si>
  <si>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</si>
  <si>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</si>
  <si>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</si>
  <si>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</si>
  <si>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</si>
  <si>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</si>
  <si>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</si>
  <si>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</si>
  <si>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</si>
  <si>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</si>
  <si>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</si>
  <si>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</si>
  <si>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</si>
  <si>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</si>
  <si>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</si>
  <si>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</si>
  <si>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</si>
  <si>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</si>
  <si>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</si>
  <si>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</si>
  <si>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</si>
  <si>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</si>
  <si>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</si>
  <si>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</si>
  <si>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</si>
  <si>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</si>
  <si>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</si>
  <si>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</si>
  <si>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</si>
  <si>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</si>
  <si>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</si>
  <si>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</si>
  <si>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</si>
  <si>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</si>
  <si>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</si>
  <si>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</si>
  <si>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</si>
  <si>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</si>
  <si>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</si>
  <si>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</si>
  <si>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</si>
  <si>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</si>
  <si>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</si>
  <si>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</si>
  <si>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</si>
  <si>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</si>
  <si>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</si>
  <si>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</si>
  <si>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</si>
  <si>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</si>
  <si>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</si>
  <si>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</si>
  <si>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</si>
  <si>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</si>
  <si>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</si>
  <si>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</si>
  <si>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</si>
  <si>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</si>
  <si>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</si>
  <si>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</si>
  <si>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</si>
  <si>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</si>
  <si>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</si>
  <si>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</si>
  <si>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</si>
  <si>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</si>
  <si>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</si>
  <si>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</si>
  <si>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</si>
  <si>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</si>
  <si>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</si>
  <si>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</si>
  <si>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</si>
  <si>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</si>
  <si>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</si>
  <si>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</si>
  <si>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</si>
  <si>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</si>
  <si>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</si>
  <si>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</si>
  <si>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</si>
  <si>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</si>
  <si>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</si>
  <si>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</si>
  <si>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</si>
  <si>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</si>
  <si>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</si>
  <si>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</si>
  <si>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</si>
  <si>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</si>
  <si>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</si>
  <si>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</si>
  <si>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</si>
  <si>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</si>
  <si>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</si>
  <si>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</si>
  <si>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</si>
  <si>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</si>
  <si>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</si>
  <si>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</si>
  <si>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</si>
  <si>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</si>
  <si>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</si>
  <si>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</si>
  <si>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</si>
  <si>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</si>
  <si>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</si>
  <si>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</si>
  <si>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</si>
  <si>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</si>
  <si>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</si>
  <si>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</si>
  <si>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</si>
  <si>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</si>
  <si>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</si>
  <si>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</si>
  <si>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</si>
  <si>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</si>
  <si>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</si>
  <si>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</si>
  <si>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</si>
  <si>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</si>
  <si>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</si>
  <si>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</si>
  <si>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</si>
  <si>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</si>
  <si>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</si>
  <si>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</si>
  <si>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</si>
  <si>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</si>
  <si>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</si>
  <si>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</si>
  <si>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</si>
  <si>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</si>
  <si>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</si>
  <si>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</si>
  <si>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</si>
  <si>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</si>
  <si>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</si>
  <si>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</si>
  <si>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</si>
  <si>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</si>
  <si>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</si>
  <si>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</si>
  <si>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</si>
  <si>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</si>
  <si>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</si>
  <si>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</si>
  <si>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</si>
  <si>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</si>
  <si>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</si>
  <si>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</si>
  <si>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</si>
  <si>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</si>
  <si>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</si>
  <si>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</si>
  <si>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</si>
  <si>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</si>
  <si>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</si>
  <si>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</si>
  <si>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</si>
  <si>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</si>
  <si>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</si>
  <si>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</si>
  <si>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</si>
  <si>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</si>
  <si>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</si>
  <si>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</si>
  <si>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</si>
  <si>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</si>
  <si>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</si>
  <si>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</si>
  <si>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</si>
  <si>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</si>
  <si>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</si>
  <si>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</si>
  <si>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</si>
  <si>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</si>
  <si>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</si>
  <si>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</si>
  <si>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</si>
  <si>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</si>
  <si>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</si>
  <si>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</si>
  <si>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</si>
  <si>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</si>
  <si>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</si>
  <si>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</si>
  <si>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</si>
  <si>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</si>
  <si>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</si>
  <si>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</si>
  <si>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</si>
  <si>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</si>
  <si>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</si>
  <si>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</si>
  <si>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</si>
  <si>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</si>
  <si>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</si>
  <si>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</si>
  <si>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</si>
  <si>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</si>
  <si>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</si>
  <si>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</si>
  <si>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</si>
  <si>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</si>
  <si>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</si>
  <si>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</si>
  <si>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</si>
  <si>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</si>
  <si>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</si>
  <si>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</si>
  <si>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</si>
  <si>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</si>
  <si>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</si>
  <si>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</si>
  <si>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</si>
  <si>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</si>
  <si>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</si>
  <si>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</si>
  <si>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</si>
  <si>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</si>
  <si>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</si>
  <si>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</si>
  <si>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</si>
  <si>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</si>
  <si>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</si>
  <si>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</si>
  <si>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</si>
  <si>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</si>
  <si>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</si>
  <si>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</si>
  <si>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</si>
  <si>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</si>
  <si>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</si>
  <si>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</si>
  <si>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</si>
  <si>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</si>
  <si>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</si>
  <si>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</si>
  <si>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</si>
  <si>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</si>
  <si>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</si>
  <si>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</si>
  <si>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</si>
  <si>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</si>
  <si>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</si>
  <si>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</si>
  <si>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</si>
  <si>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</si>
  <si>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</si>
  <si>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</si>
  <si>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</si>
  <si>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</si>
  <si>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</si>
  <si>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</si>
  <si>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</si>
  <si>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</si>
  <si>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</si>
  <si>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</si>
  <si>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</si>
  <si>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</si>
  <si>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</si>
  <si>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</si>
  <si>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</si>
  <si>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</si>
  <si>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</si>
  <si>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</si>
  <si>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</si>
  <si>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</si>
  <si>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</si>
  <si>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</si>
  <si>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</si>
  <si>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</si>
  <si>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</si>
  <si>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</si>
  <si>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</si>
  <si>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</si>
  <si>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</si>
  <si>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</si>
  <si>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</si>
  <si>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</si>
  <si>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</si>
  <si>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</si>
  <si>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</si>
  <si>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</si>
  <si>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</si>
  <si>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</si>
  <si>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</si>
  <si>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</si>
  <si>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</si>
  <si>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</si>
  <si>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</si>
  <si>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</si>
  <si>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</si>
  <si>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</si>
  <si>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</si>
  <si>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</si>
  <si>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</si>
  <si>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</si>
  <si>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</si>
  <si>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</si>
  <si>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</si>
  <si>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</si>
  <si>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</si>
  <si>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</si>
  <si>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</si>
  <si>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</si>
  <si>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</si>
  <si>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</si>
  <si>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</si>
  <si>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</si>
  <si>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</si>
  <si>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</si>
  <si>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</si>
  <si>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</si>
  <si>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</si>
  <si>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</si>
  <si>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</si>
  <si>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</si>
  <si>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</si>
  <si>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</si>
  <si>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</si>
  <si>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</si>
  <si>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</si>
  <si>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</si>
  <si>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</si>
  <si>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</si>
  <si>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</si>
  <si>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</si>
  <si>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</si>
  <si>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</si>
  <si>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</si>
  <si>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</si>
  <si>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</si>
  <si>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</si>
  <si>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</si>
  <si>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</si>
  <si>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</si>
  <si>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</si>
  <si>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</si>
  <si>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</si>
  <si>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</si>
  <si>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</si>
  <si>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</si>
  <si>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</si>
  <si>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</si>
  <si>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</si>
  <si>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</si>
  <si>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</si>
  <si>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</si>
  <si>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</si>
  <si>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</si>
  <si>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</si>
  <si>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</si>
  <si>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</si>
  <si>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</si>
  <si>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</si>
  <si>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</si>
  <si>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</si>
  <si>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</si>
  <si>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</si>
  <si>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</si>
  <si>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</si>
  <si>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</si>
  <si>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</si>
  <si>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</si>
  <si>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</si>
  <si>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</si>
  <si>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</si>
  <si>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</si>
  <si>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</si>
  <si>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</si>
  <si>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</si>
  <si>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</si>
  <si>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</si>
  <si>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</si>
  <si>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</si>
  <si>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</si>
  <si>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</si>
  <si>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</si>
  <si>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</si>
  <si>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</si>
  <si>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</si>
  <si>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</si>
  <si>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</si>
  <si>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</si>
  <si>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</si>
  <si>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</si>
  <si>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</si>
  <si>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</si>
  <si>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</si>
  <si>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</si>
  <si>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</si>
  <si>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</si>
  <si>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</si>
  <si>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</si>
  <si>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</si>
  <si>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</si>
  <si>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</si>
  <si>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</si>
  <si>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</si>
  <si>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</si>
  <si>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</si>
  <si>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</si>
  <si>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</si>
  <si>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</si>
  <si>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</si>
  <si>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</si>
  <si>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</si>
  <si>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</si>
  <si>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</si>
  <si>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</si>
  <si>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</si>
  <si>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</si>
  <si>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</si>
  <si>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</si>
  <si>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</si>
  <si>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</si>
  <si>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</si>
  <si>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</si>
  <si>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</si>
  <si>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</si>
  <si>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</si>
  <si>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</si>
  <si>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</si>
  <si>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</si>
  <si>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</si>
  <si>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</si>
  <si>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</si>
  <si>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</si>
  <si>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</si>
  <si>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</si>
  <si>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</si>
  <si>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</si>
  <si>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</si>
  <si>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</si>
  <si>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</si>
  <si>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</si>
  <si>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</si>
  <si>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</si>
  <si>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</si>
  <si>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</si>
  <si>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</si>
  <si>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</si>
  <si>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</si>
  <si>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</si>
  <si>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</si>
  <si>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</si>
  <si>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</si>
  <si>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</si>
  <si>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</si>
  <si>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</si>
  <si>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</si>
  <si>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</si>
  <si>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</si>
  <si>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</si>
  <si>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</si>
  <si>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</si>
  <si>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</si>
  <si>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</si>
  <si>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</si>
  <si>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</si>
  <si>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</si>
  <si>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</si>
  <si>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</si>
  <si>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</si>
  <si>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</si>
  <si>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</si>
  <si>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</si>
  <si>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</si>
  <si>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</si>
  <si>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</si>
  <si>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</si>
  <si>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</si>
  <si>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</si>
  <si>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</si>
  <si>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</si>
  <si>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</si>
  <si>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</si>
  <si>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</si>
  <si>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</si>
  <si>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</si>
  <si>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</si>
  <si>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</si>
  <si>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</si>
  <si>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</si>
  <si>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</si>
  <si>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</si>
  <si>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</si>
  <si>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</si>
  <si>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</si>
  <si>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</si>
  <si>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</si>
  <si>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</si>
  <si>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</si>
  <si>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</si>
  <si>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</si>
  <si>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</si>
  <si>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</si>
  <si>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</si>
  <si>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</si>
  <si>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</si>
  <si>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</si>
  <si>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</si>
  <si>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</si>
  <si>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</si>
  <si>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</si>
  <si>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</si>
  <si>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</si>
  <si>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</si>
  <si>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</si>
  <si>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</si>
  <si>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</si>
  <si>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</si>
  <si>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</si>
  <si>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</si>
  <si>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</si>
  <si>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</si>
  <si>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</si>
  <si>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</si>
  <si>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</si>
  <si>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</si>
  <si>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</si>
  <si>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</si>
  <si>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</si>
  <si>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</si>
  <si>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</si>
  <si>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</si>
  <si>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</si>
  <si>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</si>
  <si>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</si>
  <si>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</si>
  <si>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</si>
  <si>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</si>
  <si>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</si>
  <si>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</si>
  <si>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</si>
  <si>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</si>
  <si>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</si>
  <si>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</si>
  <si>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</si>
  <si>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</si>
  <si>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</si>
  <si>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</si>
  <si>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</si>
  <si>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</si>
  <si>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</si>
  <si>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</si>
  <si>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</si>
  <si>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</si>
  <si>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</si>
  <si>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</si>
  <si>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</si>
  <si>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</si>
  <si>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</si>
  <si>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</si>
  <si>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</si>
  <si>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</si>
  <si>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</si>
  <si>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</si>
  <si>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</si>
  <si>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</si>
  <si>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</si>
  <si>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</si>
  <si>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</si>
  <si>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</si>
  <si>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</si>
  <si>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</si>
  <si>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</si>
  <si>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</si>
  <si>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</si>
  <si>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</si>
  <si>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</si>
  <si>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</si>
  <si>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</si>
  <si>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</si>
  <si>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</si>
  <si>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</si>
  <si>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</si>
  <si>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</si>
  <si>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</si>
  <si>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</si>
  <si>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</si>
  <si>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</si>
  <si>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</si>
  <si>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</si>
  <si>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</si>
  <si>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</si>
  <si>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</si>
  <si>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</si>
  <si>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</si>
  <si>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</si>
  <si>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</si>
  <si>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</si>
  <si>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</si>
  <si>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</si>
  <si>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</si>
  <si>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</si>
  <si>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</si>
  <si>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</si>
  <si>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</si>
  <si>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</si>
  <si>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</si>
  <si>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</si>
  <si>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</si>
  <si>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</si>
  <si>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</si>
  <si>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</si>
  <si>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</si>
  <si>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</si>
  <si>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</si>
  <si>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</si>
  <si>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</si>
  <si>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</si>
  <si>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</si>
  <si>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</si>
  <si>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</si>
  <si>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</si>
  <si>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</si>
  <si>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</si>
  <si>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</si>
  <si>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</si>
  <si>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</si>
  <si>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</si>
  <si>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</si>
  <si>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</si>
  <si>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</si>
  <si>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</si>
  <si>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</si>
  <si>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</si>
  <si>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</si>
  <si>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</si>
  <si>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</si>
  <si>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</si>
  <si>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</si>
  <si>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</si>
  <si>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</si>
  <si>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</si>
  <si>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</si>
  <si>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</si>
  <si>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</si>
  <si>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</si>
  <si>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</si>
  <si>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</si>
  <si>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</si>
  <si>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</si>
  <si>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</si>
  <si>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</si>
  <si>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</si>
  <si>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</si>
  <si>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</si>
  <si>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</si>
  <si>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</si>
  <si>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</si>
  <si>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</si>
  <si>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</si>
  <si>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</si>
  <si>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</si>
  <si>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</si>
  <si>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</si>
  <si>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</si>
  <si>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</si>
  <si>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</si>
  <si>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</si>
  <si>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</si>
  <si>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</si>
  <si>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</si>
  <si>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</si>
  <si>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</si>
  <si>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</si>
  <si>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</si>
  <si>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</si>
  <si>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</si>
  <si>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</si>
  <si>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</si>
  <si>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</si>
  <si>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</si>
  <si>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</si>
  <si>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</si>
  <si>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</si>
  <si>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</si>
  <si>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</si>
  <si>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</si>
  <si>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</si>
  <si>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</si>
  <si>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</si>
  <si>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</si>
  <si>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</si>
  <si>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</si>
  <si>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</si>
  <si>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</si>
  <si>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</si>
  <si>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</si>
  <si>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</si>
  <si>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</si>
  <si>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</si>
  <si>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</si>
  <si>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</si>
  <si>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</si>
  <si>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</si>
  <si>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</si>
  <si>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</si>
  <si>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</si>
  <si>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</si>
  <si>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</si>
  <si>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</si>
  <si>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</si>
  <si>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</si>
  <si>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</si>
  <si>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</si>
  <si>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</si>
  <si>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</si>
  <si>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</si>
  <si>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</si>
  <si>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</si>
  <si>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</si>
  <si>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</si>
  <si>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</si>
  <si>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</si>
  <si>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</si>
  <si>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</si>
  <si>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</si>
  <si>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</si>
  <si>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</si>
  <si>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</si>
  <si>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</si>
  <si>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</si>
  <si>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</si>
  <si>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</si>
  <si>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</si>
  <si>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</si>
  <si>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</si>
  <si>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</si>
  <si>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</si>
  <si>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</si>
  <si>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</si>
  <si>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</si>
  <si>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</si>
  <si>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</si>
  <si>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</si>
  <si>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</si>
  <si>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</si>
  <si>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</si>
  <si>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</si>
  <si>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</si>
  <si>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</si>
  <si>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</si>
  <si>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</si>
  <si>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</si>
  <si>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</si>
  <si>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</si>
  <si>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</si>
  <si>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</si>
  <si>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</si>
  <si>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</si>
  <si>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</si>
  <si>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</si>
  <si>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</si>
  <si>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</si>
  <si>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</si>
  <si>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</si>
  <si>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</si>
  <si>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</si>
  <si>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</si>
  <si>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</si>
  <si>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</si>
  <si>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</si>
  <si>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</si>
  <si>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</si>
  <si>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</si>
  <si>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</si>
  <si>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</si>
  <si>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</si>
  <si>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</si>
  <si>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</si>
  <si>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</si>
  <si>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</si>
  <si>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</si>
  <si>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</si>
  <si>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</si>
  <si>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</si>
  <si>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</si>
  <si>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</si>
  <si>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</si>
  <si>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</si>
  <si>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</si>
  <si>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</si>
  <si>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</si>
  <si>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</si>
  <si>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</si>
  <si>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</si>
  <si>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</si>
  <si>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</si>
  <si>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</si>
  <si>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</si>
  <si>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</si>
  <si>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</si>
  <si>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</si>
  <si>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</si>
  <si>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</si>
  <si>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</si>
  <si>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</si>
  <si>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</si>
  <si>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</si>
  <si>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</si>
  <si>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</si>
  <si>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</si>
  <si>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</si>
  <si>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</si>
  <si>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</si>
  <si>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</si>
  <si>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</si>
  <si>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</si>
  <si>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</si>
  <si>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</si>
  <si>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</si>
  <si>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</si>
  <si>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</si>
  <si>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</si>
  <si>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</si>
  <si>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</si>
  <si>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</si>
  <si>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</si>
  <si>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</si>
  <si>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</si>
  <si>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</si>
  <si>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</si>
  <si>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</si>
  <si>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</si>
  <si>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</si>
  <si>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</si>
  <si>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</si>
  <si>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</si>
  <si>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</si>
  <si>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</si>
  <si>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</si>
  <si>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</si>
  <si>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</si>
  <si>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</si>
  <si>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</si>
  <si>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</si>
  <si>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</si>
  <si>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</si>
  <si>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</si>
  <si>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</si>
  <si>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</si>
  <si>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</si>
  <si>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</si>
  <si>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</si>
  <si>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</si>
  <si>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</si>
  <si>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</si>
  <si>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</si>
  <si>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</si>
  <si>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</si>
  <si>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</si>
  <si>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</si>
  <si>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</si>
  <si>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</si>
  <si>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</si>
  <si>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</si>
  <si>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</si>
  <si>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</si>
  <si>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</si>
  <si>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</si>
  <si>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</si>
  <si>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</si>
  <si>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</si>
  <si>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</si>
  <si>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</si>
  <si>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</si>
  <si>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</si>
  <si>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</si>
  <si>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</si>
  <si>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</si>
  <si>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</si>
  <si>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</si>
  <si>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</si>
  <si>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</si>
  <si>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</si>
  <si>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</si>
  <si>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</si>
  <si>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</si>
  <si>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</si>
  <si>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</si>
  <si>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</si>
  <si>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</si>
  <si>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</si>
  <si>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</si>
  <si>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</si>
  <si>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</si>
  <si>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</si>
  <si>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</si>
  <si>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</si>
  <si>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</si>
  <si>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</si>
  <si>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</si>
  <si>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</si>
  <si>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</si>
  <si>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</si>
  <si>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</si>
  <si>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</si>
  <si>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</si>
  <si>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</si>
  <si>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</si>
  <si>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</si>
  <si>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</si>
  <si>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</si>
  <si>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</si>
  <si>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</si>
  <si>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</si>
  <si>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</si>
  <si>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</si>
  <si>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</si>
  <si>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</si>
  <si>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</si>
  <si>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</si>
  <si>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</si>
  <si>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</si>
  <si>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</si>
  <si>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</si>
  <si>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</si>
  <si>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</si>
  <si>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</si>
  <si>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</si>
  <si>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</si>
  <si>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</si>
  <si>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</si>
  <si>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</si>
  <si>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</si>
  <si>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</si>
  <si>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</si>
  <si>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</si>
  <si>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</si>
  <si>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</si>
  <si>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</si>
  <si>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</si>
  <si>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</si>
  <si>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</si>
  <si>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</si>
  <si>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</si>
  <si>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</si>
  <si>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</si>
  <si>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</si>
  <si>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</si>
  <si>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</si>
  <si>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</si>
  <si>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</si>
  <si>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</si>
  <si>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</si>
  <si>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</si>
  <si>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</si>
  <si>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</si>
  <si>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</si>
  <si>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</si>
  <si>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</si>
  <si>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</si>
  <si>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</si>
  <si>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</si>
  <si>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</si>
  <si>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</si>
  <si>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</si>
  <si>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</si>
  <si>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</si>
  <si>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</si>
  <si>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</si>
  <si>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</si>
  <si>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</si>
  <si>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</si>
  <si>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</si>
  <si>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</si>
  <si>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</si>
  <si>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</si>
  <si>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</si>
  <si>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</si>
  <si>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</si>
  <si>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</si>
  <si>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</si>
  <si>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</si>
  <si>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</si>
  <si>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</si>
  <si>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</si>
  <si>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</si>
  <si>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</si>
  <si>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</si>
  <si>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</si>
  <si>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</si>
  <si>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</si>
  <si>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</si>
  <si>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</si>
  <si>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</si>
  <si>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</si>
  <si>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</si>
  <si>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</si>
  <si>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</si>
  <si>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</si>
  <si>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</si>
  <si>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</si>
  <si>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</si>
  <si>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</si>
  <si>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</si>
  <si>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</si>
  <si>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</si>
  <si>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</si>
  <si>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</si>
  <si>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</si>
  <si>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</si>
  <si>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</si>
  <si>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</si>
  <si>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</si>
  <si>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</si>
  <si>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</si>
  <si>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</si>
  <si>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</si>
  <si>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</si>
  <si>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</si>
  <si>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</si>
  <si>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</si>
  <si>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</si>
  <si>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</si>
  <si>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</si>
  <si>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</si>
  <si>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</si>
  <si>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</si>
  <si>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</si>
  <si>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</si>
  <si>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</si>
  <si>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</si>
  <si>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</si>
  <si>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</si>
  <si>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</si>
  <si>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</si>
  <si>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</si>
  <si>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</si>
  <si>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</si>
  <si>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</si>
  <si>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</si>
  <si>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</si>
  <si>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</si>
  <si>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</si>
  <si>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</si>
  <si>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</si>
  <si>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</si>
  <si>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</si>
  <si>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</si>
  <si>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</si>
  <si>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</si>
  <si>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</si>
  <si>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</si>
  <si>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</si>
  <si>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</si>
  <si>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</si>
  <si>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</si>
  <si>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</si>
  <si>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</si>
  <si>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</si>
  <si>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</si>
  <si>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</si>
  <si>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</si>
  <si>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</si>
  <si>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</si>
  <si>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</si>
  <si>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</si>
  <si>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</si>
  <si>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</si>
  <si>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</si>
  <si>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</si>
  <si>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</si>
  <si>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</si>
  <si>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</si>
  <si>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</si>
  <si>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</si>
  <si>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</si>
  <si>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</si>
  <si>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</si>
  <si>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</si>
  <si>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</si>
  <si>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</si>
  <si>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</si>
  <si>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</si>
  <si>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</si>
  <si>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</si>
  <si>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</si>
  <si>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</si>
  <si>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</si>
  <si>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</si>
  <si>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</si>
  <si>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</si>
  <si>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</si>
  <si>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</si>
  <si>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</si>
  <si>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</si>
  <si>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</si>
  <si>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</si>
  <si>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</si>
  <si>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</si>
  <si>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</si>
  <si>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</si>
  <si>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</si>
  <si>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</si>
  <si>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</si>
  <si>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</si>
  <si>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</si>
  <si>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</si>
  <si>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</si>
  <si>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</si>
  <si>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</si>
  <si>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</si>
  <si>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</si>
  <si>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</si>
  <si>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</si>
  <si>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</si>
  <si>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</si>
  <si>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</si>
  <si>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</si>
  <si>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</si>
  <si>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</si>
  <si>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</si>
  <si>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</si>
  <si>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</si>
  <si>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</si>
  <si>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</si>
  <si>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</si>
  <si>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</si>
  <si>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</si>
  <si>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</si>
  <si>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</si>
  <si>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</si>
  <si>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</si>
  <si>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</si>
  <si>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</si>
  <si>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</si>
  <si>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</si>
  <si>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</si>
  <si>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</si>
  <si>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</si>
  <si>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</si>
  <si>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</si>
  <si>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</si>
  <si>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</si>
  <si>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</si>
  <si>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</si>
  <si>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</si>
  <si>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</si>
  <si>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</si>
  <si>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</si>
  <si>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</si>
  <si>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</si>
  <si>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</si>
  <si>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</si>
  <si>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</si>
  <si>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</si>
  <si>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</si>
  <si>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</si>
  <si>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</si>
  <si>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</si>
  <si>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</si>
  <si>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</si>
  <si>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</si>
  <si>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</si>
  <si>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</si>
  <si>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</si>
  <si>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</si>
  <si>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</si>
  <si>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</si>
  <si>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</si>
  <si>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</si>
  <si>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</si>
  <si>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</si>
  <si>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</si>
  <si>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</si>
  <si>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</si>
  <si>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</si>
  <si>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</si>
  <si>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</si>
  <si>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</si>
  <si>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</si>
  <si>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</si>
  <si>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</si>
  <si>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</si>
  <si>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</si>
  <si>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</si>
  <si>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</si>
  <si>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</si>
  <si>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</si>
  <si>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</si>
  <si>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</si>
  <si>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</si>
  <si>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</si>
  <si>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</si>
  <si>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</si>
  <si>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</si>
  <si>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</si>
  <si>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</si>
  <si>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</si>
  <si>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</si>
  <si>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</si>
  <si>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</si>
  <si>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</si>
  <si>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</si>
  <si>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</si>
  <si>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</si>
  <si>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</si>
  <si>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</si>
  <si>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</si>
  <si>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</si>
  <si>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</si>
  <si>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</si>
  <si>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</si>
  <si>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</si>
  <si>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</si>
  <si>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</si>
  <si>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</si>
  <si>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</si>
  <si>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</si>
  <si>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</si>
  <si>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</si>
  <si>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</si>
  <si>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</si>
  <si>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</si>
  <si>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</si>
  <si>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</si>
  <si>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</si>
  <si>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</si>
  <si>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</si>
  <si>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</si>
  <si>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</si>
  <si>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</si>
  <si>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</si>
  <si>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</si>
  <si>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</si>
  <si>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</si>
  <si>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</si>
  <si>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</si>
  <si>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</si>
  <si>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</si>
  <si>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</si>
  <si>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</si>
  <si>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</si>
  <si>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</si>
  <si>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</si>
  <si>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</si>
  <si>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</si>
  <si>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</si>
  <si>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</si>
  <si>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</si>
  <si>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</si>
  <si>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</si>
  <si>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</si>
  <si>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</si>
  <si>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</si>
  <si>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</si>
  <si>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</si>
  <si>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</si>
  <si>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</si>
  <si>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</si>
  <si>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</si>
  <si>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</si>
  <si>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</si>
  <si>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</si>
  <si>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</si>
  <si>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</si>
  <si>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</si>
  <si>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</si>
  <si>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</si>
  <si>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</si>
  <si>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</si>
  <si>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</si>
  <si>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</si>
  <si>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</si>
  <si>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</si>
  <si>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</si>
  <si>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</si>
  <si>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</si>
  <si>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</si>
  <si>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</si>
  <si>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</si>
  <si>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</si>
  <si>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</si>
  <si>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</si>
  <si>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</si>
  <si>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</si>
  <si>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</si>
  <si>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</si>
  <si>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</si>
  <si>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</si>
  <si>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</si>
  <si>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</si>
  <si>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</si>
  <si>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</si>
  <si>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</si>
  <si>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</si>
  <si>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</si>
  <si>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</si>
  <si>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</si>
  <si>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</si>
  <si>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</si>
  <si>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</si>
  <si>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</si>
  <si>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</si>
  <si>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</si>
  <si>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</si>
  <si>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</si>
  <si>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</si>
  <si>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</si>
  <si>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</si>
  <si>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</si>
  <si>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</si>
  <si>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</si>
  <si>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</si>
  <si>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</si>
  <si>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</si>
  <si>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</si>
  <si>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</si>
  <si>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</si>
  <si>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</si>
  <si>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</si>
  <si>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</si>
  <si>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</si>
  <si>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</si>
  <si>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</si>
  <si>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</si>
  <si>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</si>
  <si>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</si>
  <si>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</si>
  <si>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</si>
  <si>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</si>
  <si>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</si>
  <si>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</si>
  <si>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</si>
  <si>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</si>
  <si>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</si>
  <si>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</si>
  <si>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</si>
  <si>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</si>
  <si>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</si>
  <si>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</si>
  <si>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</si>
  <si>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</si>
  <si>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</si>
  <si>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</si>
  <si>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</si>
  <si>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</si>
  <si>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</si>
  <si>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</si>
  <si>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</si>
  <si>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</si>
  <si>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</si>
  <si>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</si>
  <si>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</si>
  <si>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</si>
  <si>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</si>
  <si>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</si>
  <si>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</si>
  <si>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</si>
  <si>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</si>
  <si>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</si>
  <si>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</si>
  <si>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</si>
  <si>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</si>
  <si>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</si>
  <si>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</si>
  <si>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</si>
  <si>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</si>
  <si>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</si>
  <si>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</si>
  <si>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</si>
  <si>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</si>
  <si>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</si>
  <si>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</si>
  <si>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</si>
  <si>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</si>
  <si>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</si>
  <si>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</si>
  <si>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</si>
  <si>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</si>
  <si>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</si>
  <si>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</si>
  <si>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</si>
  <si>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</si>
  <si>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</si>
  <si>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</si>
  <si>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</si>
  <si>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</si>
  <si>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</si>
  <si>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</si>
  <si>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</si>
  <si>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</si>
  <si>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</si>
  <si>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</si>
  <si>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</si>
  <si>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</si>
  <si>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</si>
  <si>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</si>
  <si>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</si>
  <si>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</si>
  <si>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</si>
  <si>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</si>
  <si>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</si>
  <si>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</si>
  <si>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</si>
  <si>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</si>
  <si>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</si>
  <si>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</si>
  <si>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</si>
  <si>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</si>
  <si>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</si>
  <si>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</si>
  <si>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</si>
  <si>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</si>
  <si>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</si>
  <si>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</si>
  <si>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</si>
  <si>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</si>
  <si>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</si>
  <si>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</si>
  <si>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</si>
  <si>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</si>
  <si>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</si>
  <si>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</si>
  <si>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</si>
  <si>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</si>
  <si>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</si>
  <si>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</si>
  <si>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</si>
  <si>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</si>
  <si>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</si>
  <si>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</si>
  <si>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</si>
  <si>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</si>
  <si>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</si>
  <si>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</si>
  <si>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</si>
  <si>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</si>
  <si>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</si>
  <si>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</si>
  <si>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</si>
  <si>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</si>
  <si>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</si>
  <si>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</si>
  <si>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</si>
  <si>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</si>
  <si>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</si>
  <si>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</si>
  <si>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</si>
  <si>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</si>
  <si>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</si>
  <si>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</si>
  <si>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</si>
  <si>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</si>
  <si>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</si>
  <si>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</si>
  <si>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</si>
  <si>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</si>
  <si>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</si>
  <si>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</si>
  <si>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</si>
  <si>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</si>
  <si>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</si>
  <si>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</si>
  <si>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</si>
  <si>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</si>
  <si>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</si>
  <si>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</si>
  <si>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</si>
  <si>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</si>
  <si>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</si>
  <si>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</si>
  <si>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</si>
  <si>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</si>
  <si>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</si>
  <si>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</si>
  <si>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</si>
  <si>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</si>
  <si>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</si>
  <si>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</si>
  <si>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</si>
  <si>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</si>
  <si>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</si>
  <si>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</si>
  <si>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</si>
  <si>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</si>
  <si>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</si>
  <si>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</si>
  <si>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</si>
  <si>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</si>
  <si>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</si>
  <si>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</si>
  <si>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</si>
  <si>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</si>
  <si>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</si>
  <si>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</si>
  <si>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</si>
  <si>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</si>
  <si>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</si>
  <si>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</si>
  <si>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</si>
  <si>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</si>
  <si>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</si>
  <si>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</si>
  <si>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</si>
  <si>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</si>
  <si>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</si>
  <si>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</si>
  <si>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</si>
  <si>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</si>
  <si>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</si>
  <si>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</si>
  <si>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</si>
  <si>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</si>
  <si>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</si>
  <si>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</si>
  <si>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</si>
  <si>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</si>
  <si>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</si>
  <si>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</si>
  <si>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</si>
  <si>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</si>
  <si>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</si>
  <si>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</si>
  <si>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</si>
  <si>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</si>
  <si>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</si>
  <si>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</si>
  <si>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</si>
  <si>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</si>
  <si>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</si>
  <si>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</si>
  <si>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</si>
  <si>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</si>
  <si>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</si>
  <si>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</si>
  <si>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</si>
  <si>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</si>
  <si>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</si>
  <si>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</si>
  <si>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</si>
  <si>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</si>
  <si>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</si>
  <si>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</si>
  <si>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</si>
  <si>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</si>
  <si>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</si>
  <si>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</si>
  <si>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</si>
  <si>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</si>
  <si>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</si>
  <si>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</si>
  <si>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</si>
  <si>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</si>
  <si>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</si>
  <si>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</si>
  <si>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</si>
  <si>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</si>
  <si>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</si>
  <si>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</si>
  <si>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</si>
  <si>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</si>
  <si>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</si>
  <si>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</si>
  <si>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</si>
  <si>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</si>
  <si>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</si>
  <si>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</si>
  <si>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</si>
  <si>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</si>
  <si>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</si>
  <si>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</si>
  <si>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</si>
  <si>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</si>
  <si>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</si>
  <si>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</si>
  <si>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</si>
  <si>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</si>
  <si>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</si>
  <si>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</si>
  <si>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</si>
  <si>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</si>
  <si>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</si>
  <si>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</si>
  <si>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</si>
  <si>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</si>
  <si>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</si>
  <si>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</si>
  <si>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</si>
  <si>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</si>
  <si>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</si>
  <si>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</si>
  <si>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</si>
  <si>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</si>
  <si>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</si>
  <si>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</si>
  <si>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</si>
  <si>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</si>
  <si>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</si>
  <si>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</si>
  <si>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</si>
  <si>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</si>
  <si>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</si>
  <si>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</si>
  <si>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</si>
  <si>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</si>
  <si>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</si>
  <si>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</si>
  <si>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</si>
  <si>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</si>
  <si>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</si>
  <si>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</si>
  <si>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</si>
  <si>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</si>
  <si>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</si>
  <si>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</si>
  <si>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</si>
  <si>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</si>
  <si>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</si>
  <si>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</si>
  <si>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</si>
  <si>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</si>
  <si>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</si>
  <si>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</si>
  <si>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</si>
  <si>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</si>
  <si>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</si>
  <si>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</si>
  <si>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</si>
  <si>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</si>
  <si>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</si>
  <si>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</si>
  <si>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</si>
  <si>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</si>
  <si>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</si>
  <si>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</si>
  <si>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</si>
  <si>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</si>
  <si>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</si>
  <si>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</si>
  <si>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</si>
  <si>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</si>
  <si>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</si>
  <si>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</si>
  <si>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</si>
  <si>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</si>
  <si>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</si>
  <si>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</si>
  <si>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</si>
  <si>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</si>
  <si>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</si>
  <si>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</si>
  <si>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</si>
  <si>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</si>
  <si>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</si>
  <si>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</si>
  <si>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</si>
  <si>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</si>
  <si>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</si>
  <si>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</si>
  <si>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</si>
  <si>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</si>
  <si>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</si>
  <si>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</si>
  <si>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</si>
  <si>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</si>
  <si>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</si>
  <si>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</si>
  <si>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</si>
  <si>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</si>
  <si>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</si>
  <si>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</si>
  <si>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</si>
  <si>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</si>
  <si>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</si>
  <si>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</si>
  <si>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</si>
  <si>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</si>
  <si>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</si>
  <si>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</si>
  <si>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</si>
  <si>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</si>
  <si>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</si>
  <si>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</si>
  <si>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</si>
  <si>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</si>
  <si>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</si>
  <si>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</si>
  <si>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</si>
  <si>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</si>
  <si>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</si>
  <si>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</si>
  <si>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</si>
  <si>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</si>
  <si>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</si>
  <si>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</si>
  <si>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</si>
  <si>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</si>
  <si>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</si>
  <si>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</si>
  <si>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</si>
  <si>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</si>
  <si>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</si>
  <si>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</si>
  <si>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</si>
  <si>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</si>
  <si>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</si>
  <si>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</si>
  <si>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</si>
  <si>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</si>
  <si>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</si>
  <si>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</si>
  <si>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</si>
  <si>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</si>
  <si>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</si>
  <si>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</si>
  <si>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</si>
  <si>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</si>
  <si>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</si>
  <si>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</si>
  <si>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</si>
  <si>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</si>
  <si>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</si>
  <si>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</si>
  <si>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</si>
  <si>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</si>
  <si>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</si>
  <si>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</si>
  <si>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</si>
  <si>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</si>
  <si>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</si>
  <si>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</si>
  <si>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</si>
  <si>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</si>
  <si>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</si>
  <si>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</si>
  <si>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</si>
  <si>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</si>
  <si>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</si>
  <si>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</si>
  <si>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</si>
  <si>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</si>
  <si>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</si>
  <si>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</si>
  <si>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</si>
  <si>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</si>
  <si>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</si>
  <si>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</si>
  <si>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</si>
  <si>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</si>
  <si>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</si>
  <si>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</si>
  <si>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</si>
  <si>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</si>
  <si>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</si>
  <si>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</si>
  <si>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</si>
  <si>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</si>
  <si>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</si>
  <si>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</si>
  <si>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</si>
  <si>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</si>
  <si>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</si>
  <si>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</si>
  <si>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</si>
  <si>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</si>
  <si>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</si>
  <si>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</si>
  <si>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</si>
  <si>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</si>
  <si>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</si>
  <si>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</si>
  <si>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</si>
  <si>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</si>
  <si>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</si>
  <si>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</si>
  <si>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</si>
  <si>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</si>
  <si>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</si>
  <si>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</si>
  <si>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</si>
  <si>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</si>
  <si>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</si>
  <si>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</si>
  <si>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</si>
  <si>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</si>
  <si>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</si>
  <si>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</si>
  <si>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</si>
  <si>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</si>
  <si>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</si>
  <si>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</si>
  <si>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</si>
  <si>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</si>
  <si>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</si>
  <si>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</si>
  <si>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</si>
  <si>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</si>
  <si>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</si>
  <si>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</si>
  <si>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</si>
  <si>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</si>
  <si>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</si>
  <si>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</si>
  <si>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</si>
  <si>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</si>
  <si>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</si>
  <si>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</si>
  <si>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</si>
  <si>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</si>
  <si>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</si>
  <si>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</si>
  <si>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</si>
  <si>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</si>
  <si>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</si>
  <si>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</si>
  <si>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</si>
  <si>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</si>
  <si>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</si>
  <si>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</si>
  <si>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</si>
  <si>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</si>
  <si>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</si>
  <si>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</si>
  <si>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</si>
  <si>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</si>
  <si>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</si>
  <si>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</si>
  <si>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</si>
  <si>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</si>
  <si>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</si>
  <si>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</si>
  <si>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</si>
  <si>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</si>
  <si>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</si>
  <si>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</si>
  <si>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</si>
  <si>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</si>
  <si>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</si>
  <si>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</si>
  <si>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</si>
  <si>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</si>
  <si>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</si>
  <si>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</si>
  <si>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</si>
  <si>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</si>
  <si>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</si>
  <si>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</si>
  <si>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</si>
  <si>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</si>
  <si>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</si>
  <si>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</si>
  <si>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</si>
  <si>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</si>
  <si>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</si>
  <si>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</si>
  <si>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</si>
  <si>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</si>
  <si>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</si>
  <si>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</si>
  <si>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</si>
  <si>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</si>
  <si>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</si>
  <si>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</si>
  <si>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</si>
  <si>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</si>
  <si>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</si>
  <si>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</si>
  <si>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</si>
  <si>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</si>
  <si>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</si>
  <si>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</si>
  <si>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</si>
  <si>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</si>
  <si>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</si>
  <si>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</si>
  <si>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</si>
  <si>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</si>
  <si>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</si>
  <si>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</si>
  <si>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</si>
  <si>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</si>
  <si>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</si>
  <si>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</si>
  <si>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</si>
  <si>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</si>
  <si>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</si>
  <si>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</si>
  <si>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</si>
  <si>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</si>
  <si>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</si>
  <si>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</si>
  <si>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</si>
  <si>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</si>
  <si>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</si>
  <si>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</si>
  <si>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</si>
  <si>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</si>
  <si>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</si>
  <si>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</si>
  <si>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</si>
  <si>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</si>
  <si>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</si>
  <si>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</si>
  <si>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</si>
  <si>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</si>
  <si>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</si>
  <si>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</si>
  <si>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</si>
  <si>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</si>
  <si>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</si>
  <si>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</si>
  <si>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</si>
  <si>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</si>
  <si>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</si>
  <si>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</si>
  <si>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</si>
  <si>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</si>
  <si>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</si>
  <si>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</si>
  <si>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</si>
  <si>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</si>
  <si>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</si>
  <si>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</si>
  <si>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</si>
  <si>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</si>
  <si>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</si>
  <si>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</si>
  <si>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</si>
  <si>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</si>
  <si>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</si>
  <si>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</si>
  <si>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</si>
  <si>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</si>
  <si>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</si>
  <si>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</si>
  <si>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</si>
  <si>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</si>
  <si>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</si>
  <si>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</si>
  <si>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</si>
  <si>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</si>
  <si>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</si>
  <si>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</si>
  <si>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</si>
  <si>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</si>
  <si>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</si>
  <si>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</si>
  <si>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</si>
  <si>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</si>
  <si>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</si>
  <si>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</si>
  <si>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</si>
  <si>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</si>
  <si>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</si>
  <si>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</si>
  <si>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</si>
  <si>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</si>
  <si>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</si>
  <si>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</si>
  <si>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</si>
  <si>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</si>
  <si>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</si>
  <si>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</si>
  <si>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</si>
  <si>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</si>
  <si>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</si>
  <si>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</si>
  <si>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</si>
  <si>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</si>
  <si>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</si>
  <si>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</si>
  <si>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</si>
  <si>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</si>
  <si>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</si>
  <si>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</si>
  <si>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</si>
  <si>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</si>
  <si>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</si>
  <si>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</si>
  <si>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</si>
  <si>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</si>
  <si>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</si>
  <si>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</si>
  <si>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</si>
  <si>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</si>
  <si>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</si>
  <si>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</si>
  <si>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</si>
  <si>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</si>
  <si>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</si>
  <si>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</si>
  <si>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</si>
  <si>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</si>
  <si>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</si>
  <si>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</si>
  <si>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</si>
  <si>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</si>
  <si>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</si>
  <si>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</si>
  <si>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</si>
  <si>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</si>
  <si>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</si>
  <si>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</si>
  <si>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</si>
  <si>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</si>
  <si>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</si>
  <si>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</si>
  <si>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</si>
  <si>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</si>
  <si>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</si>
  <si>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</si>
  <si>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</si>
  <si>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</si>
  <si>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</si>
  <si>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</si>
  <si>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</si>
  <si>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</si>
  <si>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</si>
  <si>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</si>
  <si>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</si>
  <si>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</si>
  <si>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</si>
  <si>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</si>
  <si>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</si>
  <si>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</si>
  <si>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</si>
  <si>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</si>
  <si>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</si>
  <si>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</si>
  <si>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</si>
  <si>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</si>
  <si>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</si>
  <si>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</si>
  <si>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</si>
  <si>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</si>
  <si>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</si>
  <si>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</si>
  <si>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</si>
  <si>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</si>
  <si>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</si>
  <si>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</si>
  <si>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</si>
  <si>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</si>
  <si>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</si>
  <si>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</si>
  <si>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</si>
  <si>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</si>
  <si>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</si>
  <si>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</si>
  <si>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</si>
  <si>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</si>
  <si>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</si>
  <si>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</si>
  <si>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</si>
  <si>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</si>
  <si>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</si>
  <si>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</si>
  <si>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</si>
  <si>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</si>
  <si>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</si>
  <si>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</si>
  <si>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</si>
  <si>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</si>
  <si>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</si>
  <si>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</si>
  <si>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</si>
  <si>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</si>
  <si>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</si>
  <si>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</si>
  <si>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</si>
  <si>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</si>
  <si>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</si>
  <si>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</si>
  <si>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</si>
  <si>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</si>
  <si>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</si>
  <si>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</si>
  <si>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</si>
  <si>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</si>
  <si>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</si>
  <si>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</si>
  <si>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</si>
  <si>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</si>
  <si>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</si>
  <si>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</si>
  <si>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</si>
  <si>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</si>
  <si>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</si>
  <si>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</si>
  <si>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</si>
  <si>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</si>
  <si>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</si>
  <si>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</si>
  <si>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</si>
  <si>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</si>
  <si>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</si>
  <si>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</si>
  <si>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</si>
  <si>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</si>
  <si>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</si>
  <si>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</si>
  <si>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</si>
  <si>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</si>
  <si>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</si>
  <si>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</si>
  <si>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</si>
  <si>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</si>
  <si>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</si>
  <si>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</si>
  <si>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</si>
  <si>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</si>
  <si>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</si>
  <si>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</si>
  <si>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</si>
  <si>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</si>
  <si>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</si>
  <si>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</si>
  <si>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</si>
  <si>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</si>
  <si>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</si>
  <si>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</si>
  <si>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</si>
  <si>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</si>
  <si>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</si>
  <si>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</si>
  <si>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</si>
  <si>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</si>
  <si>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</si>
  <si>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</si>
  <si>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</si>
  <si>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</si>
  <si>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</si>
  <si>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</si>
  <si>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</si>
  <si>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</si>
  <si>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</si>
  <si>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</si>
  <si>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</si>
  <si>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</si>
  <si>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</si>
  <si>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</si>
  <si>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</si>
  <si>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</si>
  <si>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</si>
  <si>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</si>
  <si>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</si>
  <si>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</si>
  <si>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</si>
  <si>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</si>
  <si>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</si>
  <si>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</si>
  <si>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</si>
  <si>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</si>
  <si>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</si>
  <si>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</si>
  <si>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</si>
  <si>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</si>
  <si>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</si>
  <si>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</si>
  <si>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</si>
  <si>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</si>
  <si>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</si>
  <si>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</si>
  <si>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</si>
  <si>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</si>
  <si>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</si>
  <si>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</si>
  <si>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</si>
  <si>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</si>
  <si>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</si>
  <si>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</si>
  <si>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</si>
  <si>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</si>
  <si>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</si>
  <si>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</si>
  <si>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</si>
  <si>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</si>
  <si>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</si>
  <si>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</si>
  <si>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</si>
  <si>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</si>
  <si>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</si>
  <si>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</si>
  <si>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</si>
  <si>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</si>
  <si>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</si>
  <si>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</si>
  <si>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</si>
  <si>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</si>
  <si>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</si>
  <si>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</si>
  <si>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</si>
  <si>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</si>
  <si>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</si>
  <si>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</si>
  <si>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</si>
  <si>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</si>
  <si>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</si>
  <si>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</si>
  <si>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</si>
  <si>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</si>
  <si>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</si>
  <si>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</si>
  <si>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</si>
  <si>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</si>
  <si>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</si>
  <si>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</si>
  <si>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</si>
  <si>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</si>
  <si>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</si>
  <si>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</si>
  <si>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</si>
  <si>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</si>
  <si>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</si>
  <si>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</si>
  <si>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</si>
  <si>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</si>
  <si>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</si>
  <si>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</si>
  <si>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</si>
  <si>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</si>
  <si>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</si>
  <si>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</si>
  <si>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</si>
  <si>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</si>
  <si>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</si>
  <si>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</si>
  <si>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</si>
  <si>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</si>
  <si>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</si>
  <si>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</si>
  <si>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</si>
  <si>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</si>
  <si>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</si>
  <si>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</si>
  <si>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</si>
  <si>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</si>
  <si>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</si>
  <si>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</si>
  <si>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</si>
  <si>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</si>
  <si>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</si>
  <si>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</si>
  <si>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</si>
  <si>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</si>
  <si>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</si>
  <si>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</si>
  <si>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</si>
  <si>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</si>
  <si>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</si>
  <si>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</si>
  <si>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</si>
  <si>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</si>
  <si>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</si>
  <si>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</si>
  <si>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</si>
  <si>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</si>
  <si>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</si>
  <si>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</si>
  <si>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</si>
  <si>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</si>
  <si>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</si>
  <si>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</si>
  <si>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</si>
  <si>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</si>
  <si>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</si>
  <si>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</si>
  <si>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</si>
  <si>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</si>
  <si>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</si>
  <si>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</si>
  <si>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</si>
  <si>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</si>
  <si>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</si>
  <si>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</si>
  <si>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</si>
  <si>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</si>
  <si>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</si>
  <si>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</si>
  <si>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</si>
  <si>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</si>
  <si>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</si>
  <si>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</si>
  <si>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</si>
  <si>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</si>
  <si>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</si>
  <si>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</si>
  <si>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</si>
  <si>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</si>
  <si>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</si>
  <si>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</si>
  <si>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</si>
  <si>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</si>
  <si>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</si>
  <si>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</si>
  <si>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</si>
  <si>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</si>
  <si>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</si>
  <si>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</si>
  <si>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</si>
  <si>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</si>
  <si>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</si>
  <si>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</si>
  <si>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</si>
  <si>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</si>
  <si>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</si>
  <si>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</si>
  <si>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</si>
  <si>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</si>
  <si>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</si>
  <si>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</si>
  <si>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</si>
  <si>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</si>
  <si>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</si>
  <si>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</si>
  <si>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</si>
  <si>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</si>
  <si>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</si>
  <si>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</si>
  <si>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</si>
  <si>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</si>
  <si>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</si>
  <si>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</si>
  <si>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</si>
  <si>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</si>
  <si>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</si>
  <si>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</si>
  <si>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</si>
  <si>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</si>
  <si>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</si>
  <si>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</si>
  <si>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</si>
  <si>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</si>
  <si>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</si>
  <si>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</si>
  <si>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</si>
  <si>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</si>
  <si>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</si>
  <si>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</si>
  <si>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</si>
  <si>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</si>
  <si>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</si>
  <si>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</si>
  <si>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</si>
  <si>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</si>
  <si>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</si>
  <si>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</si>
  <si>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</si>
  <si>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</si>
  <si>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</si>
  <si>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</si>
  <si>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</si>
  <si>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</si>
  <si>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</si>
  <si>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</si>
  <si>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</si>
  <si>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</si>
  <si>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</si>
  <si>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</si>
  <si>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</si>
  <si>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</si>
  <si>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</si>
  <si>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</si>
  <si>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</si>
  <si>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</si>
  <si>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</si>
  <si>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</si>
  <si>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</si>
  <si>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</si>
  <si>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</si>
  <si>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</si>
  <si>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</si>
  <si>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</si>
  <si>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</si>
  <si>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</si>
  <si>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</si>
  <si>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</si>
  <si>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</si>
  <si>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</si>
  <si>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</si>
  <si>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</si>
  <si>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</si>
  <si>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</si>
  <si>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</si>
  <si>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</si>
  <si>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</si>
  <si>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</si>
  <si>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</si>
  <si>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</si>
  <si>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</si>
  <si>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</si>
  <si>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</si>
  <si>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</si>
  <si>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</si>
  <si>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</si>
  <si>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</si>
  <si>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</si>
  <si>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</si>
  <si>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</si>
  <si>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</si>
  <si>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</si>
  <si>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</si>
  <si>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</si>
  <si>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</si>
  <si>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</si>
  <si>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</si>
  <si>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</si>
  <si>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</si>
  <si>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</si>
  <si>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</si>
  <si>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</si>
  <si>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</si>
  <si>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</si>
  <si>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</si>
  <si>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</si>
  <si>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</si>
  <si>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</si>
  <si>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</si>
  <si>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</si>
  <si>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</si>
  <si>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</si>
  <si>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</si>
  <si>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</si>
  <si>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</si>
  <si>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</si>
  <si>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</si>
  <si>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</si>
  <si>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</si>
  <si>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</si>
  <si>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</si>
  <si>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</si>
  <si>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</si>
  <si>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</si>
  <si>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</si>
  <si>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</si>
  <si>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</si>
  <si>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</si>
  <si>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</si>
  <si>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</si>
  <si>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</si>
  <si>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</si>
  <si>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</si>
  <si>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</si>
  <si>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</si>
  <si>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</si>
  <si>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</si>
  <si>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</si>
  <si>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</si>
  <si>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</si>
  <si>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</si>
  <si>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</si>
  <si>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</si>
  <si>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</si>
  <si>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</si>
  <si>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</si>
  <si>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</si>
  <si>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</si>
  <si>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</si>
  <si>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</si>
  <si>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</si>
  <si>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</si>
  <si>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</si>
  <si>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</si>
  <si>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</si>
  <si>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</si>
  <si>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</si>
  <si>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</si>
  <si>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</si>
  <si>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</si>
  <si>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</si>
  <si>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</si>
  <si>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</si>
  <si>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</si>
  <si>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</si>
  <si>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</si>
  <si>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</si>
  <si>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</si>
  <si>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</si>
  <si>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</si>
  <si>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</si>
  <si>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</si>
  <si>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</si>
  <si>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</si>
  <si>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</si>
  <si>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</si>
  <si>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</si>
  <si>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</si>
  <si>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</si>
  <si>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</si>
  <si>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</si>
  <si>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</si>
  <si>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</si>
  <si>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</si>
  <si>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</si>
  <si>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</si>
  <si>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</si>
  <si>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</si>
  <si>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</si>
  <si>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</si>
  <si>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</si>
  <si>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</si>
  <si>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</si>
  <si>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</si>
  <si>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</si>
  <si>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</si>
  <si>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</si>
  <si>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</si>
  <si>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</si>
  <si>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</si>
  <si>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</si>
  <si>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</si>
  <si>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</si>
  <si>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</si>
  <si>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</si>
  <si>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</si>
  <si>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</si>
  <si>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</si>
  <si>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</si>
  <si>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</si>
  <si>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</si>
  <si>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</si>
  <si>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</si>
  <si>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</si>
  <si>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</si>
  <si>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</si>
  <si>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</si>
  <si>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</si>
  <si>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</si>
  <si>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</si>
  <si>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</si>
  <si>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</si>
  <si>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</si>
  <si>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</si>
  <si>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</si>
  <si>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</si>
  <si>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</si>
  <si>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</si>
  <si>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</si>
  <si>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</si>
  <si>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</si>
  <si>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</si>
  <si>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</si>
  <si>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</si>
  <si>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</si>
  <si>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</si>
  <si>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</si>
  <si>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</si>
  <si>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</si>
  <si>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</si>
  <si>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</si>
  <si>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</si>
  <si>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</si>
  <si>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</si>
  <si>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</si>
  <si>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</si>
  <si>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</si>
  <si>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</si>
  <si>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</si>
  <si>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</si>
  <si>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</si>
  <si>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</si>
  <si>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</si>
  <si>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</si>
  <si>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</si>
  <si>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</si>
  <si>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</si>
  <si>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</si>
  <si>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</si>
  <si>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</si>
  <si>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</si>
  <si>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</si>
  <si>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</si>
  <si>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</si>
  <si>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</si>
  <si>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</si>
  <si>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</si>
  <si>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</si>
  <si>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</si>
  <si>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</si>
  <si>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</si>
  <si>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</si>
  <si>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</si>
  <si>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</si>
  <si>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</si>
  <si>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</si>
  <si>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</si>
  <si>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</si>
  <si>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</si>
  <si>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</si>
  <si>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</si>
  <si>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</si>
  <si>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</si>
  <si>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</si>
  <si>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</si>
  <si>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</si>
  <si>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</si>
  <si>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</si>
  <si>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</si>
  <si>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</si>
  <si>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</si>
  <si>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</si>
  <si>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</si>
  <si>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</si>
  <si>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</si>
  <si>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</si>
  <si>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</si>
  <si>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</si>
  <si>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</si>
  <si>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</si>
  <si>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</si>
  <si>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</si>
  <si>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</si>
  <si>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</si>
  <si>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</si>
  <si>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</si>
  <si>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</si>
  <si>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</si>
  <si>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</si>
  <si>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</si>
  <si>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</si>
  <si>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</si>
  <si>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</si>
  <si>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</si>
  <si>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</si>
  <si>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</si>
  <si>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</si>
  <si>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</si>
  <si>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</si>
  <si>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</si>
  <si>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</si>
  <si>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</si>
  <si>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</si>
  <si>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</si>
  <si>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</si>
  <si>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</si>
  <si>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</si>
  <si>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</si>
  <si>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</si>
  <si>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</si>
  <si>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</si>
  <si>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</si>
  <si>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</si>
  <si>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</si>
  <si>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</si>
  <si>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</si>
  <si>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</si>
  <si>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</si>
  <si>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</si>
  <si>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</si>
  <si>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</si>
  <si>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</si>
  <si>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</si>
  <si>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</si>
  <si>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</si>
  <si>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</si>
  <si>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</si>
  <si>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</si>
  <si>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</si>
  <si>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</si>
  <si>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</si>
  <si>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</si>
  <si>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</si>
  <si>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</si>
  <si>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</si>
  <si>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</si>
  <si>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</si>
  <si>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</si>
  <si>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</si>
  <si>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</si>
  <si>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</si>
  <si>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</si>
  <si>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</si>
  <si>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</si>
  <si>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</si>
  <si>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</si>
  <si>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</si>
  <si>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</si>
  <si>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</si>
  <si>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</si>
  <si>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</si>
  <si>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</si>
  <si>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</si>
  <si>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</si>
  <si>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</si>
  <si>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</si>
  <si>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</si>
  <si>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</si>
  <si>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</si>
  <si>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</si>
  <si>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</si>
  <si>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</si>
  <si>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</si>
  <si>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</si>
  <si>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</si>
  <si>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</si>
  <si>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</si>
  <si>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</si>
  <si>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</si>
  <si>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</si>
  <si>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</si>
  <si>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</si>
  <si>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</si>
  <si>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</si>
  <si>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</si>
  <si>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</si>
  <si>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</si>
  <si>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</si>
  <si>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</si>
  <si>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</si>
  <si>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</si>
  <si>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</si>
  <si>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</si>
  <si>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</si>
  <si>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</si>
  <si>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</si>
  <si>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</si>
  <si>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</si>
  <si>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</si>
  <si>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</si>
  <si>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</si>
  <si>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</si>
  <si>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</si>
  <si>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</si>
  <si>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</si>
  <si>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</si>
  <si>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</si>
  <si>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</si>
  <si>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</si>
  <si>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</si>
  <si>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</si>
  <si>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</si>
  <si>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</si>
  <si>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</si>
  <si>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</si>
  <si>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</si>
  <si>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</si>
  <si>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</si>
  <si>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</si>
  <si>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</si>
  <si>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</si>
  <si>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</si>
  <si>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</si>
  <si>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</si>
  <si>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</si>
  <si>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</si>
  <si>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</si>
  <si>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</si>
  <si>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</si>
  <si>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</si>
  <si>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</si>
  <si>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</si>
  <si>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</si>
  <si>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</si>
  <si>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</si>
  <si>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</si>
  <si>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</si>
  <si>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</si>
  <si>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</si>
  <si>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</si>
  <si>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</si>
  <si>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</si>
  <si>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</si>
  <si>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</si>
  <si>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</si>
  <si>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</si>
  <si>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</si>
  <si>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</si>
  <si>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</si>
  <si>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</si>
  <si>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</si>
  <si>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</si>
  <si>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</si>
  <si>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</si>
  <si>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</si>
  <si>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</si>
  <si>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</si>
  <si>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</si>
  <si>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</si>
  <si>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</si>
  <si>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</si>
  <si>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</si>
  <si>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</si>
  <si>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</si>
  <si>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</si>
  <si>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</si>
  <si>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</si>
  <si>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</si>
  <si>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</si>
  <si>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</si>
  <si>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</si>
  <si>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</si>
  <si>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</si>
  <si>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</si>
  <si>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</si>
  <si>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</si>
  <si>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</si>
  <si>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</si>
  <si>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</si>
  <si>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</si>
  <si>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</si>
  <si>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</si>
  <si>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</si>
  <si>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</si>
  <si>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</si>
  <si>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</si>
  <si>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</si>
  <si>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</si>
  <si>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</si>
  <si>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</si>
  <si>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</si>
  <si>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</si>
  <si>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</si>
  <si>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</si>
  <si>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</si>
  <si>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</si>
  <si>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</si>
  <si>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</si>
  <si>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</si>
  <si>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</si>
  <si>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</si>
  <si>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</si>
  <si>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</si>
  <si>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</si>
  <si>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</si>
  <si>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</si>
  <si>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</si>
  <si>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</si>
  <si>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</si>
  <si>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</si>
  <si>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</si>
  <si>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</si>
  <si>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</si>
  <si>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</si>
  <si>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</si>
  <si>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</si>
  <si>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</si>
  <si>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</si>
  <si>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</si>
  <si>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</si>
  <si>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</si>
  <si>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</si>
  <si>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</si>
  <si>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</si>
  <si>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</si>
  <si>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</si>
  <si>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</si>
  <si>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</si>
  <si>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</si>
  <si>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</si>
  <si>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</si>
  <si>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</si>
  <si>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</si>
  <si>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</si>
  <si>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</si>
  <si>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</si>
  <si>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</si>
  <si>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</si>
  <si>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</si>
  <si>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</si>
  <si>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</si>
  <si>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</si>
  <si>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</si>
  <si>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</si>
  <si>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</si>
  <si>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</si>
  <si>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</si>
  <si>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</si>
  <si>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</si>
  <si>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</si>
  <si>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</si>
  <si>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</si>
  <si>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</si>
  <si>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</si>
  <si>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</si>
  <si>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</si>
  <si>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</si>
  <si>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</si>
  <si>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</si>
  <si>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</si>
  <si>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</si>
  <si>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</si>
  <si>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</si>
  <si>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</si>
  <si>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</si>
  <si>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</si>
  <si>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</si>
  <si>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</si>
  <si>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</si>
  <si>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</si>
  <si>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</si>
  <si>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</si>
  <si>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</si>
  <si>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</si>
  <si>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</si>
  <si>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</si>
  <si>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</si>
  <si>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</si>
  <si>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</si>
  <si>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</si>
  <si>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</si>
  <si>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</si>
  <si>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</si>
  <si>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</si>
  <si>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</si>
  <si>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</si>
  <si>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</si>
  <si>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</si>
  <si>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</si>
  <si>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</si>
  <si>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</si>
  <si>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</si>
  <si>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</si>
  <si>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</si>
  <si>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</si>
  <si>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</si>
  <si>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</si>
  <si>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</si>
  <si>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</si>
  <si>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</si>
  <si>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</si>
  <si>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</si>
  <si>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</si>
  <si>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</si>
  <si>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</si>
  <si>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</si>
  <si>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</si>
  <si>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</si>
  <si>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</si>
  <si>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</si>
  <si>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</si>
  <si>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</si>
  <si>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</si>
  <si>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</si>
  <si>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</si>
  <si>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</si>
  <si>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</si>
  <si>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</si>
  <si>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</si>
  <si>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</si>
  <si>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</si>
  <si>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</si>
  <si>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</si>
  <si>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</si>
  <si>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</si>
  <si>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</si>
  <si>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</si>
  <si>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</si>
  <si>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</si>
  <si>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</si>
  <si>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</si>
  <si>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</si>
  <si>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</si>
  <si>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</si>
  <si>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</si>
  <si>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</si>
  <si>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</si>
  <si>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</si>
  <si>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</si>
  <si>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</si>
  <si>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</si>
  <si>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</si>
  <si>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</si>
  <si>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</si>
  <si>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</si>
  <si>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</si>
  <si>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</si>
  <si>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</si>
  <si>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</si>
  <si>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</si>
  <si>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</si>
  <si>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</si>
  <si>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</si>
  <si>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</si>
  <si>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</si>
  <si>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</si>
  <si>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</si>
  <si>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</si>
  <si>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</si>
  <si>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</si>
  <si>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</si>
  <si>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</si>
  <si>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</si>
  <si>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</si>
  <si>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</si>
  <si>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</si>
  <si>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</si>
  <si>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</si>
  <si>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</si>
  <si>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</si>
  <si>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</si>
  <si>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</si>
  <si>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</si>
  <si>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</si>
  <si>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</si>
  <si>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</si>
  <si>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</si>
  <si>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</si>
  <si>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</si>
  <si>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</si>
  <si>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</si>
  <si>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</si>
  <si>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</si>
  <si>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</si>
  <si>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</si>
  <si>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</si>
  <si>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</si>
  <si>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</si>
  <si>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</si>
  <si>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</si>
  <si>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</si>
  <si>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</si>
  <si>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</si>
  <si>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</si>
  <si>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</si>
  <si>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</si>
  <si>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</si>
  <si>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</si>
  <si>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</si>
  <si>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</si>
  <si>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</si>
  <si>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</si>
  <si>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</si>
  <si>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</si>
  <si>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</si>
  <si>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</si>
  <si>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</si>
  <si>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</si>
  <si>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</si>
  <si>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</si>
  <si>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</si>
  <si>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</si>
  <si>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</si>
  <si>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</si>
  <si>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</si>
  <si>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</si>
  <si>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</si>
  <si>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</si>
  <si>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</si>
  <si>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</si>
  <si>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</si>
  <si>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</si>
  <si>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</si>
  <si>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</si>
  <si>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</si>
  <si>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</si>
  <si>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</si>
  <si>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</si>
  <si>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</si>
  <si>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</si>
  <si>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</si>
  <si>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</si>
  <si>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</si>
  <si>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</si>
  <si>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</si>
  <si>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</si>
  <si>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</si>
  <si>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</si>
  <si>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</si>
  <si>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</si>
  <si>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</si>
  <si>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</si>
  <si>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</si>
  <si>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</si>
  <si>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</si>
  <si>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</si>
  <si>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</si>
  <si>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</si>
  <si>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</si>
  <si>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</si>
  <si>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</si>
  <si>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</si>
  <si>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</si>
  <si>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</si>
  <si>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</si>
  <si>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</si>
  <si>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</si>
  <si>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</si>
  <si>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</si>
  <si>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</si>
  <si>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</si>
  <si>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</si>
  <si>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</si>
  <si>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</si>
  <si>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</si>
  <si>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</si>
  <si>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</si>
  <si>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</si>
  <si>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</si>
  <si>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</si>
  <si>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</si>
  <si>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</si>
  <si>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</si>
  <si>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</si>
  <si>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</si>
  <si>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</si>
  <si>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</si>
  <si>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</si>
  <si>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</si>
  <si>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</si>
  <si>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</si>
  <si>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</si>
  <si>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</si>
  <si>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</si>
  <si>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</si>
  <si>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</si>
  <si>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</si>
  <si>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</si>
  <si>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</si>
  <si>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</si>
  <si>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</si>
  <si>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</si>
  <si>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</si>
  <si>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</si>
  <si>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</si>
  <si>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</si>
  <si>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</si>
  <si>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</si>
  <si>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</si>
  <si>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</si>
  <si>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</si>
  <si>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</si>
  <si>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</si>
  <si>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</si>
  <si>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</si>
  <si>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</si>
  <si>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</si>
  <si>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</si>
  <si>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</si>
  <si>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</si>
  <si>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</si>
  <si>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</si>
  <si>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</si>
  <si>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</si>
  <si>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</si>
  <si>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</si>
  <si>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</si>
  <si>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</si>
  <si>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</si>
  <si>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</si>
  <si>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</si>
  <si>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</si>
  <si>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</si>
  <si>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</si>
  <si>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</si>
  <si>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</si>
  <si>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</si>
  <si>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</si>
  <si>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</si>
  <si>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</si>
  <si>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</si>
  <si>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</si>
  <si>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</si>
  <si>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</si>
  <si>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</si>
  <si>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</si>
  <si>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</si>
  <si>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</si>
  <si>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</si>
  <si>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</si>
  <si>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</si>
  <si>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</si>
  <si>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</si>
  <si>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</si>
  <si>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</si>
  <si>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</si>
  <si>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</si>
  <si>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</si>
  <si>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</si>
  <si>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</si>
  <si>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</si>
  <si>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</si>
  <si>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</si>
  <si>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</si>
  <si>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</si>
  <si>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</si>
  <si>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</si>
  <si>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</si>
  <si>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</si>
  <si>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</si>
  <si>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</si>
  <si>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</si>
  <si>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</si>
  <si>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</si>
  <si>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</si>
  <si>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</si>
  <si>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</si>
  <si>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</si>
  <si>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</si>
  <si>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</si>
  <si>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</si>
  <si>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</si>
  <si>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</si>
  <si>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</si>
  <si>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</si>
  <si>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</si>
  <si>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</si>
  <si>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</si>
  <si>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</si>
  <si>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</si>
  <si>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</si>
  <si>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</si>
  <si>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</si>
  <si>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</si>
  <si>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</si>
  <si>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</si>
  <si>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</si>
  <si>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</si>
  <si>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</si>
  <si>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</si>
  <si>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</si>
  <si>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</si>
  <si>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</si>
  <si>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</si>
  <si>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</si>
  <si>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</si>
  <si>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</si>
  <si>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</si>
  <si>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</si>
  <si>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</si>
  <si>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</si>
  <si>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</si>
  <si>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</si>
  <si>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</si>
  <si>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</si>
  <si>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</si>
  <si>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</si>
  <si>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</si>
  <si>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</si>
  <si>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</si>
  <si>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</si>
  <si>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</si>
  <si>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</si>
  <si>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</si>
  <si>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</si>
  <si>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</si>
  <si>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</si>
  <si>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</si>
  <si>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</si>
  <si>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</si>
  <si>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</si>
  <si>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</si>
  <si>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</si>
  <si>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</si>
  <si>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</si>
  <si>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</si>
  <si>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</si>
  <si>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</si>
  <si>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</si>
  <si>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</si>
  <si>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</si>
  <si>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</si>
  <si>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</si>
  <si>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</si>
  <si>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</si>
  <si>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</si>
  <si>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</si>
  <si>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</si>
  <si>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</si>
  <si>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</si>
  <si>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</si>
  <si>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</si>
  <si>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</si>
  <si>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</si>
  <si>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</si>
  <si>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</si>
  <si>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</si>
  <si>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</si>
  <si>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</si>
  <si>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</si>
  <si>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</si>
  <si>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</si>
  <si>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</si>
  <si>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</si>
  <si>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</si>
  <si>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</si>
  <si>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</si>
  <si>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</si>
  <si>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</si>
  <si>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</si>
  <si>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</si>
  <si>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</si>
  <si>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</si>
  <si>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</si>
  <si>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</si>
  <si>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</si>
  <si>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</si>
  <si>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</si>
  <si>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</si>
  <si>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</si>
  <si>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</si>
  <si>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</si>
  <si>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</si>
  <si>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</si>
  <si>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</si>
  <si>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</si>
  <si>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</si>
  <si>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</si>
  <si>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</si>
  <si>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</si>
  <si>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</si>
  <si>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</si>
  <si>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</si>
  <si>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</si>
  <si>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</si>
  <si>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</si>
  <si>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</si>
  <si>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</si>
  <si>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</si>
  <si>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</si>
  <si>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</si>
  <si>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</si>
  <si>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</si>
  <si>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</si>
  <si>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</si>
  <si>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</si>
  <si>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</si>
  <si>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</si>
  <si>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</si>
  <si>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</si>
  <si>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</si>
  <si>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</si>
  <si>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</si>
  <si>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</si>
  <si>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</si>
  <si>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</si>
  <si>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</si>
  <si>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</si>
  <si>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</si>
  <si>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</si>
  <si>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</si>
  <si>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</si>
  <si>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</si>
  <si>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</si>
  <si>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</si>
  <si>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</si>
  <si>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</si>
  <si>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</si>
  <si>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</si>
  <si>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</si>
  <si>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</si>
  <si>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</si>
  <si>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</si>
  <si>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</si>
  <si>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</si>
  <si>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</si>
  <si>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</si>
  <si>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</si>
  <si>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</si>
  <si>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</si>
  <si>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</si>
  <si>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</si>
  <si>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</si>
  <si>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</si>
  <si>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</si>
  <si>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</si>
  <si>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</si>
  <si>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</si>
  <si>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</si>
  <si>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</si>
  <si>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</si>
  <si>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</si>
  <si>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</si>
  <si>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</si>
  <si>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</si>
  <si>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</si>
  <si>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</si>
  <si>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</si>
  <si>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</si>
  <si>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</si>
  <si>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</si>
  <si>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</si>
  <si>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</si>
  <si>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</si>
  <si>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</si>
  <si>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</si>
  <si>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</si>
  <si>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</si>
  <si>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</si>
  <si>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</si>
  <si>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</si>
  <si>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</si>
  <si>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</si>
  <si>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</si>
  <si>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</si>
  <si>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</si>
  <si>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</si>
  <si>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</si>
  <si>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</si>
  <si>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</si>
  <si>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</si>
  <si>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</si>
  <si>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</si>
  <si>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</si>
  <si>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</si>
  <si>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</si>
  <si>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</si>
  <si>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</si>
  <si>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</si>
  <si>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</si>
  <si>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</si>
  <si>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</si>
  <si>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</si>
  <si>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</si>
  <si>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</si>
  <si>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</si>
  <si>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</si>
  <si>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</si>
  <si>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</si>
  <si>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</si>
  <si>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</si>
  <si>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</si>
  <si>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</si>
  <si>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</si>
  <si>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</si>
  <si>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</si>
  <si>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</si>
  <si>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</si>
  <si>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</si>
  <si>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</si>
  <si>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</si>
  <si>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</si>
  <si>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</si>
  <si>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</si>
  <si>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</si>
  <si>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</si>
  <si>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</si>
  <si>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</si>
  <si>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</si>
  <si>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</si>
  <si>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</si>
  <si>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</si>
  <si>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</si>
  <si>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</si>
  <si>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</si>
  <si>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</si>
  <si>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</si>
  <si>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</si>
  <si>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</si>
  <si>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</si>
  <si>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</si>
  <si>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</si>
  <si>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</si>
  <si>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</si>
  <si>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</si>
  <si>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</si>
  <si>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</si>
  <si>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</si>
  <si>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</si>
  <si>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</si>
  <si>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</si>
  <si>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</si>
  <si>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</si>
  <si>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</si>
  <si>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</si>
  <si>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</si>
  <si>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</si>
  <si>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</si>
  <si>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</si>
  <si>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</si>
  <si>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</si>
  <si>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</si>
  <si>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</si>
  <si>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</si>
  <si>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</si>
  <si>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</si>
  <si>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</si>
  <si>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</si>
  <si>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</si>
  <si>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</si>
  <si>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</si>
  <si>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</si>
  <si>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</si>
  <si>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</si>
  <si>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</si>
  <si>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</si>
  <si>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</si>
  <si>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</si>
  <si>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</si>
  <si>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</si>
  <si>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</si>
  <si>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</si>
  <si>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</si>
  <si>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</si>
  <si>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</si>
  <si>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</si>
  <si>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</si>
  <si>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</si>
  <si>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</si>
  <si>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</si>
  <si>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</si>
  <si>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</si>
  <si>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</si>
  <si>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</si>
  <si>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</si>
  <si>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</si>
  <si>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</si>
  <si>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</si>
  <si>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</si>
  <si>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</si>
  <si>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</si>
  <si>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</si>
  <si>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</si>
  <si>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</si>
  <si>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</si>
  <si>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</si>
  <si>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</si>
  <si>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</si>
  <si>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</si>
  <si>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</si>
  <si>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</si>
  <si>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</si>
  <si>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</si>
  <si>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</si>
  <si>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</si>
  <si>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</si>
  <si>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</si>
  <si>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</si>
  <si>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</si>
  <si>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</si>
  <si>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</si>
  <si>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</si>
  <si>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</si>
  <si>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</si>
  <si>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</si>
  <si>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</si>
  <si>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</si>
  <si>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</si>
  <si>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</si>
  <si>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</si>
  <si>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</si>
  <si>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</si>
  <si>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</si>
  <si>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</si>
  <si>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</si>
  <si>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</si>
  <si>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</si>
  <si>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</si>
  <si>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</si>
  <si>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</si>
  <si>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</si>
  <si>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</si>
  <si>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</si>
  <si>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</si>
  <si>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</si>
  <si>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</si>
  <si>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</si>
  <si>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</si>
  <si>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</si>
  <si>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</si>
  <si>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</si>
  <si>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</si>
  <si>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</si>
  <si>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</si>
  <si>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</si>
  <si>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</si>
  <si>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</si>
  <si>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</si>
  <si>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</si>
  <si>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</si>
  <si>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</si>
  <si>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</si>
  <si>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</si>
  <si>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</si>
  <si>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</si>
  <si>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</si>
  <si>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</si>
  <si>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</si>
  <si>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</si>
  <si>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</si>
  <si>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</si>
  <si>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</si>
  <si>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</si>
  <si>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</si>
  <si>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</si>
  <si>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</si>
  <si>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</si>
  <si>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</si>
  <si>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</si>
  <si>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</si>
  <si>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</si>
  <si>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</si>
  <si>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</si>
  <si>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</si>
  <si>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</si>
  <si>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</si>
  <si>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</si>
  <si>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</si>
  <si>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</si>
  <si>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</si>
  <si>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</si>
  <si>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</si>
  <si>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</si>
  <si>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</si>
  <si>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</si>
  <si>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</si>
  <si>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</si>
  <si>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</si>
  <si>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</si>
  <si>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</si>
  <si>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</si>
  <si>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</si>
  <si>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</si>
  <si>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</si>
  <si>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</si>
  <si>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</si>
  <si>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</si>
  <si>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</si>
  <si>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</si>
  <si>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</si>
  <si>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</si>
  <si>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</si>
  <si>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</si>
  <si>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</si>
  <si>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</si>
  <si>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</si>
  <si>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</si>
  <si>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</si>
  <si>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</si>
  <si>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</si>
  <si>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</si>
  <si>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</si>
  <si>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</si>
  <si>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</si>
  <si>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</si>
  <si>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</si>
  <si>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</si>
  <si>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</si>
  <si>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</si>
  <si>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</si>
  <si>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</si>
  <si>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</si>
  <si>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</si>
  <si>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</si>
  <si>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</si>
  <si>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</si>
  <si>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</si>
  <si>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</si>
  <si>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</si>
  <si>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</si>
  <si>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</si>
  <si>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</si>
  <si>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</si>
  <si>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</si>
  <si>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</si>
  <si>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</si>
  <si>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</si>
  <si>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</si>
  <si>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</si>
  <si>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</si>
  <si>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</si>
  <si>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</si>
  <si>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</si>
  <si>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</si>
  <si>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</si>
  <si>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</si>
  <si>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</si>
  <si>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</si>
  <si>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</si>
  <si>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</si>
  <si>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</si>
  <si>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</si>
  <si>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</si>
  <si>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</si>
  <si>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</si>
  <si>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</si>
  <si>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</si>
  <si>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</si>
  <si>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</si>
  <si>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</si>
  <si>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</si>
  <si>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</si>
  <si>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</si>
  <si>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</si>
  <si>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</si>
  <si>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</si>
  <si>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</si>
  <si>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</si>
  <si>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</si>
  <si>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</si>
  <si>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</si>
  <si>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</si>
  <si>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</si>
  <si>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</si>
  <si>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</si>
  <si>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</si>
  <si>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</si>
  <si>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</si>
  <si>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</si>
  <si>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</si>
  <si>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</si>
  <si>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</si>
  <si>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</si>
  <si>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</si>
  <si>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</si>
  <si>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</si>
  <si>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</si>
  <si>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</si>
  <si>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</si>
  <si>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</si>
  <si>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</si>
  <si>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</si>
  <si>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</si>
  <si>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</si>
  <si>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</si>
  <si>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</si>
  <si>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</si>
  <si>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</si>
  <si>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</si>
  <si>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</si>
  <si>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</si>
  <si>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</si>
  <si>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</si>
  <si>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</si>
  <si>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</si>
  <si>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</si>
  <si>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</si>
  <si>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</si>
  <si>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</si>
  <si>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</si>
  <si>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</si>
  <si>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</si>
  <si>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</si>
  <si>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</si>
  <si>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</si>
  <si>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</si>
  <si>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</si>
  <si>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</si>
  <si>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</si>
  <si>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</si>
  <si>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</si>
  <si>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</si>
  <si>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</si>
  <si>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</si>
  <si>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</si>
  <si>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</si>
  <si>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</si>
  <si>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</si>
  <si>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</si>
  <si>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</si>
  <si>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</si>
  <si>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</si>
  <si>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</si>
  <si>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</si>
  <si>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</si>
  <si>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</si>
  <si>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</si>
  <si>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</si>
  <si>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</si>
  <si>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</si>
  <si>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</si>
  <si>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</si>
  <si>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</si>
  <si>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</si>
  <si>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</si>
  <si>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</si>
  <si>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</si>
  <si>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</si>
  <si>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</si>
  <si>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</si>
  <si>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</si>
  <si>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</si>
  <si>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</si>
  <si>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</si>
  <si>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</si>
  <si>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</si>
  <si>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</si>
  <si>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</si>
  <si>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</si>
  <si>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</si>
  <si>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</si>
  <si>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</si>
  <si>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</si>
  <si>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</si>
  <si>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</si>
  <si>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</si>
  <si>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</si>
  <si>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</si>
  <si>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</si>
  <si>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</si>
  <si>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</si>
  <si>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</si>
  <si>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</si>
  <si>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</si>
  <si>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</si>
  <si>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</si>
  <si>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</si>
  <si>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</si>
  <si>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</si>
  <si>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</si>
  <si>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</si>
  <si>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</si>
  <si>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</si>
  <si>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</si>
  <si>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</si>
  <si>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</si>
  <si>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</si>
  <si>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</si>
  <si>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</si>
  <si>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</si>
  <si>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</si>
  <si>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</si>
  <si>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</si>
  <si>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</si>
  <si>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</si>
  <si>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</si>
  <si>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</si>
  <si>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</si>
  <si>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</si>
  <si>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</si>
  <si>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</si>
  <si>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</si>
  <si>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</si>
  <si>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</si>
  <si>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</si>
  <si>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</si>
  <si>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</si>
  <si>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</si>
  <si>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</si>
  <si>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</si>
  <si>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</si>
  <si>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</si>
  <si>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</si>
  <si>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</si>
  <si>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</si>
  <si>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</si>
  <si>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</si>
  <si>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</si>
  <si>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</si>
  <si>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</si>
  <si>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</si>
  <si>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</si>
  <si>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</si>
  <si>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</si>
  <si>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</si>
  <si>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</si>
  <si>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</si>
  <si>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</si>
  <si>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</si>
  <si>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</si>
  <si>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</si>
  <si>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</si>
  <si>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</si>
  <si>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</si>
  <si>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</si>
  <si>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</si>
  <si>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</si>
  <si>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</si>
  <si>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</si>
  <si>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</si>
  <si>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</si>
  <si>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</si>
  <si>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</si>
  <si>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</si>
  <si>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</si>
  <si>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</si>
  <si>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</si>
  <si>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</si>
  <si>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</si>
  <si>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</si>
  <si>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</si>
  <si>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</si>
  <si>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</si>
  <si>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</si>
  <si>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</si>
  <si>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</si>
  <si>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</si>
  <si>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</si>
  <si>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</si>
  <si>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</si>
  <si>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</si>
  <si>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</si>
  <si>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</si>
  <si>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</si>
  <si>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</si>
  <si>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</si>
  <si>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</si>
  <si>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</si>
  <si>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</si>
  <si>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</si>
  <si>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</si>
  <si>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</si>
  <si>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</si>
  <si>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</si>
  <si>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</si>
  <si>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</si>
  <si>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</si>
  <si>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</si>
  <si>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</si>
  <si>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</si>
  <si>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</si>
  <si>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</si>
  <si>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</si>
  <si>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</si>
  <si>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</si>
  <si>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</si>
  <si>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</si>
  <si>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</si>
  <si>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</si>
  <si>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</si>
  <si>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</si>
  <si>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</si>
  <si>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</si>
  <si>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</si>
  <si>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</si>
  <si>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</si>
  <si>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</si>
  <si>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</si>
  <si>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</si>
  <si>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</si>
  <si>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</si>
  <si>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</si>
  <si>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</si>
  <si>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</si>
  <si>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</si>
  <si>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</si>
  <si>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</si>
  <si>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</si>
  <si>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</si>
  <si>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</si>
  <si>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</si>
  <si>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</si>
  <si>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</si>
  <si>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</si>
  <si>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</si>
  <si>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</si>
  <si>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</si>
  <si>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</si>
  <si>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</si>
  <si>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</si>
  <si>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</si>
  <si>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</si>
  <si>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</si>
  <si>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</si>
  <si>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</si>
  <si>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</si>
  <si>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</si>
  <si>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</si>
  <si>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</si>
  <si>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</si>
  <si>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</si>
  <si>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</si>
  <si>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</si>
  <si>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</si>
  <si>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</si>
  <si>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</si>
  <si>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</si>
  <si>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</si>
  <si>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</si>
  <si>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</si>
  <si>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</si>
  <si>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</si>
  <si>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</si>
  <si>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</si>
  <si>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</si>
  <si>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</si>
  <si>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</si>
  <si>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</si>
  <si>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</si>
  <si>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</si>
  <si>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</si>
  <si>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</si>
  <si>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</si>
  <si>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</si>
  <si>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</si>
  <si>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</si>
  <si>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</si>
  <si>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</si>
  <si>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</si>
  <si>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</si>
  <si>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</si>
  <si>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</si>
  <si>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</si>
  <si>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</si>
  <si>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</si>
  <si>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</si>
  <si>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</si>
  <si>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</si>
  <si>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</si>
  <si>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</si>
  <si>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</si>
  <si>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</si>
  <si>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</si>
  <si>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</si>
  <si>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</si>
  <si>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</si>
  <si>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</si>
  <si>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</si>
  <si>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</si>
  <si>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</si>
  <si>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</si>
  <si>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</si>
  <si>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</si>
  <si>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</si>
  <si>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</si>
  <si>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</si>
  <si>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</si>
  <si>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</si>
  <si>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</si>
  <si>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</si>
  <si>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</si>
  <si>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</si>
  <si>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</si>
  <si>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</si>
  <si>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</si>
  <si>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</si>
  <si>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</si>
  <si>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</si>
  <si>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</si>
  <si>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</si>
  <si>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</si>
  <si>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</si>
  <si>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</si>
  <si>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</si>
  <si>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</si>
  <si>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</si>
  <si>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</si>
  <si>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</si>
  <si>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</si>
  <si>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</si>
  <si>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</si>
  <si>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</si>
  <si>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</si>
  <si>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</si>
  <si>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</si>
  <si>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</si>
  <si>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</si>
  <si>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</si>
  <si>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</si>
  <si>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</si>
  <si>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</si>
  <si>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</si>
  <si>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</si>
  <si>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</si>
  <si>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</si>
  <si>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</si>
  <si>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</si>
  <si>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</si>
  <si>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</si>
  <si>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</si>
  <si>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</si>
  <si>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</si>
  <si>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</si>
  <si>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</si>
  <si>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</si>
  <si>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</si>
  <si>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</si>
  <si>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</si>
  <si>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</si>
  <si>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</si>
  <si>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</si>
  <si>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</si>
  <si>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</si>
  <si>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</si>
  <si>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</si>
  <si>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</si>
  <si>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</si>
  <si>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</si>
  <si>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</si>
  <si>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</si>
  <si>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</si>
  <si>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</si>
  <si>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</si>
  <si>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</si>
  <si>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</si>
  <si>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</si>
  <si>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</si>
  <si>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</si>
  <si>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</si>
  <si>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</si>
  <si>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</si>
  <si>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</si>
  <si>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</si>
  <si>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</si>
  <si>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</si>
  <si>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</si>
  <si>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</si>
  <si>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</si>
  <si>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</si>
  <si>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</si>
  <si>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</si>
  <si>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</si>
  <si>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</si>
  <si>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</si>
  <si>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</si>
  <si>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</si>
  <si>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</si>
  <si>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</si>
  <si>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</si>
  <si>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</si>
  <si>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</si>
  <si>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</si>
  <si>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</si>
  <si>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</si>
  <si>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</si>
  <si>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</si>
  <si>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</si>
  <si>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</si>
  <si>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</si>
  <si>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</si>
  <si>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</si>
  <si>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</si>
  <si>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</si>
  <si>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</si>
  <si>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</si>
  <si>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</si>
  <si>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</si>
  <si>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</si>
  <si>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</si>
  <si>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</si>
  <si>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</si>
  <si>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</si>
  <si>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</si>
  <si>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</si>
  <si>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</si>
  <si>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</si>
  <si>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</si>
  <si>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</si>
  <si>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</si>
  <si>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</si>
  <si>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</si>
  <si>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</si>
  <si>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</si>
  <si>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</si>
  <si>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</si>
  <si>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</si>
  <si>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</si>
  <si>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</si>
  <si>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</si>
  <si>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</si>
  <si>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</si>
  <si>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</si>
  <si>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</si>
  <si>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</si>
  <si>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</si>
  <si>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</si>
  <si>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</si>
  <si>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</si>
  <si>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</si>
  <si>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</si>
  <si>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</si>
  <si>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</si>
  <si>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</si>
  <si>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</si>
  <si>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</si>
  <si>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</si>
  <si>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</si>
  <si>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</si>
  <si>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</si>
  <si>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</si>
  <si>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</si>
  <si>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</si>
  <si>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</si>
  <si>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</si>
  <si>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</si>
  <si>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</si>
  <si>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</si>
  <si>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</si>
  <si>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</si>
  <si>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</si>
  <si>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</si>
  <si>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</si>
  <si>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</si>
  <si>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</si>
  <si>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</si>
  <si>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</si>
  <si>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</si>
  <si>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</si>
  <si>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</si>
  <si>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</si>
  <si>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</si>
  <si>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</si>
  <si>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</si>
  <si>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</si>
  <si>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</si>
  <si>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</si>
  <si>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</si>
  <si>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</si>
  <si>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</si>
  <si>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</si>
  <si>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</si>
  <si>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</si>
  <si>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</si>
  <si>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</si>
  <si>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</si>
  <si>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</si>
  <si>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</si>
  <si>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</si>
  <si>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</si>
  <si>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</si>
  <si>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</si>
  <si>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</si>
  <si>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</si>
  <si>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</si>
  <si>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</si>
  <si>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</si>
  <si>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</si>
  <si>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</si>
  <si>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</si>
  <si>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</si>
  <si>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</si>
  <si>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</si>
  <si>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</si>
  <si>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</si>
  <si>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</si>
  <si>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</si>
  <si>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</si>
  <si>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</si>
  <si>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</si>
  <si>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</si>
  <si>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</si>
  <si>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</si>
  <si>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</si>
  <si>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</si>
  <si>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</si>
  <si>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</si>
  <si>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</si>
  <si>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</si>
  <si>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</si>
  <si>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</si>
  <si>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</si>
  <si>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</si>
  <si>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</si>
  <si>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</si>
  <si>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</si>
  <si>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</si>
  <si>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</si>
  <si>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</si>
  <si>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</si>
  <si>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</si>
  <si>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</si>
  <si>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</si>
  <si>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</si>
  <si>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</si>
  <si>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</si>
  <si>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</si>
  <si>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</si>
  <si>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</si>
  <si>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</si>
  <si>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</si>
  <si>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</si>
  <si>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</si>
  <si>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</si>
  <si>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</si>
  <si>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</si>
  <si>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</si>
  <si>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</si>
  <si>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</si>
  <si>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</si>
  <si>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</si>
  <si>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</si>
  <si>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</si>
  <si>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</si>
  <si>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</si>
  <si>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</si>
  <si>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</si>
  <si>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</si>
  <si>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</si>
  <si>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</si>
  <si>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</si>
  <si>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</si>
  <si>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</si>
  <si>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</si>
  <si>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</si>
  <si>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</si>
  <si>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</si>
  <si>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</si>
  <si>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</si>
  <si>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</si>
  <si>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</si>
  <si>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</si>
  <si>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</si>
  <si>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</si>
  <si>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</si>
  <si>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</si>
  <si>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</si>
  <si>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</si>
  <si>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</si>
  <si>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</si>
  <si>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</si>
  <si>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</si>
  <si>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</si>
  <si>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</si>
  <si>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</si>
  <si>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</si>
  <si>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</si>
  <si>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</si>
  <si>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</si>
  <si>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</si>
  <si>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</si>
  <si>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</si>
  <si>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</si>
  <si>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</si>
  <si>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</si>
  <si>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</si>
  <si>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</si>
  <si>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</si>
  <si>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</si>
  <si>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</si>
  <si>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</si>
  <si>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</si>
  <si>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</si>
  <si>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</si>
  <si>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</si>
  <si>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</si>
  <si>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</si>
  <si>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</si>
  <si>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</si>
  <si>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</si>
  <si>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</si>
  <si>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</si>
  <si>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</si>
  <si>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</si>
  <si>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</si>
  <si>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</si>
  <si>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</si>
  <si>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</si>
  <si>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</si>
  <si>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</si>
  <si>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</si>
  <si>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</si>
  <si>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</si>
  <si>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</si>
  <si>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</si>
  <si>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</si>
  <si>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</si>
  <si>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</si>
  <si>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</si>
  <si>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</si>
  <si>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</si>
  <si>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</si>
  <si>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</si>
  <si>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</si>
  <si>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</si>
  <si>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</si>
  <si>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</si>
  <si>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</si>
  <si>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</si>
  <si>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</si>
  <si>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</si>
  <si>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</si>
  <si>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</si>
  <si>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</si>
  <si>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</si>
  <si>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</si>
  <si>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</si>
  <si>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</si>
  <si>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</si>
  <si>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</si>
  <si>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</si>
  <si>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</si>
  <si>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</si>
  <si>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</si>
  <si>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</si>
  <si>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</si>
  <si>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</si>
  <si>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</si>
  <si>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</si>
  <si>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</si>
  <si>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</si>
  <si>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</si>
  <si>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</si>
  <si>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</si>
  <si>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</si>
  <si>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</si>
  <si>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</si>
  <si>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</si>
  <si>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</si>
  <si>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</si>
  <si>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</si>
  <si>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</si>
  <si>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</si>
  <si>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</si>
  <si>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</si>
  <si>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</si>
  <si>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</si>
  <si>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</si>
  <si>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</si>
  <si>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</si>
  <si>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</si>
  <si>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</si>
  <si>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</si>
  <si>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</si>
  <si>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</si>
  <si>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</si>
  <si>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</si>
  <si>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</si>
  <si>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</si>
  <si>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</si>
  <si>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</si>
  <si>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</si>
  <si>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</si>
  <si>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</si>
  <si>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</si>
  <si>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</si>
  <si>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</si>
  <si>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</si>
  <si>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</si>
  <si>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</si>
  <si>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</si>
  <si>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</si>
  <si>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</si>
  <si>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</si>
  <si>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</si>
  <si>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</si>
  <si>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</si>
  <si>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</si>
  <si>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</si>
  <si>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</si>
  <si>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</si>
  <si>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</si>
  <si>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</si>
  <si>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</si>
  <si>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</si>
  <si>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</si>
  <si>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</si>
  <si>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</si>
  <si>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</si>
  <si>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</si>
  <si>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</si>
  <si>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</si>
  <si>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</si>
  <si>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</si>
  <si>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</si>
  <si>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</si>
  <si>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</si>
  <si>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</si>
  <si>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</si>
  <si>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</si>
  <si>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</si>
  <si>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</si>
  <si>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</si>
  <si>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</si>
  <si>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</si>
  <si>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</si>
  <si>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</si>
  <si>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</si>
  <si>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</si>
  <si>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</si>
  <si>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</si>
  <si>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</si>
  <si>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</si>
  <si>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</si>
  <si>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</si>
  <si>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</si>
  <si>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</si>
  <si>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</si>
  <si>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</si>
  <si>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</si>
  <si>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</si>
  <si>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</si>
  <si>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</si>
  <si>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</si>
  <si>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</si>
  <si>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</si>
  <si>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</si>
  <si>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</si>
  <si>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</si>
  <si>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</si>
  <si>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</si>
  <si>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</si>
  <si>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</si>
  <si>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</si>
  <si>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</si>
  <si>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</si>
  <si>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</si>
  <si>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</si>
  <si>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</si>
  <si>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</si>
  <si>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</si>
  <si>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</si>
  <si>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</si>
  <si>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</si>
  <si>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</si>
  <si>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</si>
  <si>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</si>
  <si>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</si>
  <si>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</si>
  <si>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</si>
  <si>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</si>
  <si>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</si>
  <si>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</si>
  <si>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</si>
  <si>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</si>
  <si>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</si>
  <si>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</si>
  <si>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</si>
  <si>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</si>
  <si>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</si>
  <si>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</si>
  <si>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</si>
  <si>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</si>
  <si>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</si>
  <si>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</si>
  <si>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</si>
  <si>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</si>
  <si>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</si>
  <si>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</si>
  <si>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</si>
  <si>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</si>
  <si>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</si>
  <si>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</si>
  <si>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</si>
  <si>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</si>
  <si>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</si>
  <si>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</si>
  <si>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</si>
  <si>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</si>
  <si>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</si>
  <si>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</si>
  <si>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</si>
  <si>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</si>
  <si>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</si>
  <si>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</si>
  <si>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</si>
  <si>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</si>
  <si>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</si>
  <si>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</si>
  <si>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</si>
  <si>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</si>
  <si>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</si>
  <si>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</si>
  <si>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</si>
  <si>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</si>
  <si>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</si>
  <si>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</si>
  <si>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</si>
  <si>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</si>
  <si>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</si>
  <si>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</si>
  <si>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</si>
  <si>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</si>
  <si>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</si>
  <si>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</si>
  <si>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</si>
  <si>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</si>
  <si>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</si>
  <si>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</si>
  <si>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</si>
  <si>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</si>
  <si>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</si>
  <si>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</si>
  <si>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</si>
  <si>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</si>
  <si>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</si>
  <si>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</si>
  <si>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</si>
  <si>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</si>
  <si>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</si>
  <si>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</si>
  <si>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</si>
  <si>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</si>
  <si>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</si>
  <si>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</si>
  <si>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</si>
  <si>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</si>
  <si>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</si>
  <si>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</si>
  <si>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</si>
  <si>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</si>
  <si>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</si>
  <si>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</si>
  <si>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</si>
  <si>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</si>
  <si>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</si>
  <si>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</si>
  <si>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</si>
  <si>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</si>
  <si>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</si>
  <si>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</si>
  <si>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</si>
  <si>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</si>
  <si>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</si>
  <si>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</si>
  <si>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</si>
  <si>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</si>
  <si>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</si>
  <si>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</si>
  <si>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</si>
  <si>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</si>
  <si>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</si>
  <si>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</si>
  <si>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</si>
  <si>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</si>
  <si>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</si>
  <si>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</si>
  <si>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</si>
  <si>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</si>
  <si>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</si>
  <si>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</si>
  <si>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</si>
  <si>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</si>
  <si>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</si>
  <si>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</si>
  <si>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</si>
  <si>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</si>
  <si>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</si>
  <si>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</si>
  <si>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</si>
  <si>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</si>
  <si>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</si>
  <si>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</si>
  <si>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</si>
  <si>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</si>
  <si>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</si>
  <si>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</si>
  <si>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</si>
  <si>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</si>
  <si>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</si>
  <si>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</si>
  <si>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</si>
  <si>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</si>
  <si>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</si>
  <si>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</si>
  <si>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</si>
  <si>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</si>
  <si>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</si>
  <si>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</si>
  <si>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</si>
  <si>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</si>
  <si>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</si>
  <si>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</si>
  <si>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</si>
  <si>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</si>
  <si>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</si>
  <si>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</si>
  <si>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</si>
  <si>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</si>
  <si>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</si>
  <si>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</si>
  <si>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</si>
  <si>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</si>
  <si>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</si>
  <si>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</si>
  <si>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</si>
  <si>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</si>
  <si>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</si>
  <si>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</si>
  <si>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</si>
  <si>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</si>
  <si>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</si>
  <si>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</si>
  <si>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</si>
  <si>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</si>
  <si>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</si>
  <si>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</si>
  <si>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</si>
  <si>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</si>
  <si>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</si>
  <si>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</si>
  <si>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</si>
  <si>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</si>
  <si>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</si>
  <si>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</si>
  <si>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</si>
  <si>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</si>
  <si>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</si>
  <si>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</si>
  <si>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</si>
  <si>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</si>
  <si>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</si>
  <si>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</si>
  <si>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</si>
  <si>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</si>
  <si>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</si>
  <si>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</si>
  <si>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</si>
  <si>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</si>
  <si>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</si>
  <si>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</si>
  <si>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</si>
  <si>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</si>
  <si>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</si>
  <si>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</si>
  <si>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</si>
  <si>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</si>
  <si>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</si>
  <si>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</si>
  <si>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</si>
  <si>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</si>
  <si>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</si>
  <si>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</si>
  <si>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</si>
  <si>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</si>
  <si>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</si>
  <si>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</si>
  <si>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</si>
  <si>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</si>
  <si>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</si>
  <si>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</si>
  <si>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</si>
  <si>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</si>
  <si>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</si>
  <si>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</si>
  <si>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</si>
  <si>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</si>
  <si>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</si>
  <si>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</si>
  <si>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</si>
  <si>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</si>
  <si>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</si>
  <si>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</si>
  <si>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</si>
  <si>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</si>
  <si>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</si>
  <si>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</si>
  <si>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</si>
  <si>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</si>
  <si>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</si>
  <si>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</si>
  <si>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</si>
  <si>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</si>
  <si>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</si>
  <si>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</si>
  <si>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</si>
  <si>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</si>
  <si>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</si>
  <si>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</si>
  <si>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</si>
  <si>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</si>
  <si>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</si>
  <si>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</si>
  <si>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</si>
  <si>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</si>
  <si>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</si>
  <si>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</si>
  <si>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</si>
  <si>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</si>
  <si>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</si>
  <si>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</si>
  <si>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</si>
  <si>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</si>
  <si>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</si>
  <si>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</si>
  <si>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</si>
  <si>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</si>
  <si>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</si>
  <si>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</si>
  <si>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</si>
  <si>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</si>
  <si>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</si>
  <si>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</si>
  <si>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</si>
  <si>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</si>
  <si>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</si>
  <si>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</si>
  <si>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</si>
  <si>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</si>
  <si>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</si>
  <si>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</si>
  <si>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</si>
  <si>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</si>
  <si>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</si>
  <si>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</si>
  <si>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</si>
  <si>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</si>
  <si>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</si>
  <si>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</si>
  <si>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</si>
  <si>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</si>
  <si>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</si>
  <si>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</si>
  <si>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</si>
  <si>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</si>
  <si>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</si>
  <si>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</si>
  <si>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</si>
  <si>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</si>
  <si>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</si>
  <si>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</si>
  <si>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</si>
  <si>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</si>
  <si>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</si>
  <si>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</si>
  <si>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</si>
  <si>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</si>
  <si>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</si>
  <si>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</si>
  <si>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</si>
  <si>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</si>
  <si>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</si>
  <si>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</si>
  <si>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</si>
  <si>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</si>
  <si>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</si>
  <si>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</si>
  <si>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</si>
  <si>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</si>
  <si>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</si>
  <si>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</si>
  <si>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</si>
  <si>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</si>
  <si>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</si>
  <si>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</si>
  <si>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</si>
  <si>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</si>
  <si>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</si>
  <si>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</si>
  <si>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</si>
  <si>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</si>
  <si>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</si>
  <si>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</si>
  <si>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</si>
  <si>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</si>
  <si>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</si>
  <si>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</si>
  <si>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</si>
  <si>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</si>
  <si>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</si>
  <si>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</si>
  <si>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</si>
  <si>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</si>
  <si>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</si>
  <si>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</si>
  <si>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</si>
  <si>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</si>
  <si>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</si>
  <si>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</si>
  <si>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</si>
  <si>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</si>
  <si>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</si>
  <si>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</si>
  <si>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</si>
  <si>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</si>
  <si>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</si>
  <si>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</si>
  <si>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</si>
  <si>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</si>
  <si>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</si>
  <si>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</si>
  <si>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</si>
  <si>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</si>
  <si>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</si>
  <si>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</si>
  <si>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</si>
  <si>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</si>
  <si>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</si>
  <si>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</si>
  <si>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</si>
  <si>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</si>
  <si>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</si>
  <si>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</si>
  <si>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</si>
  <si>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</si>
  <si>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</si>
  <si>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</si>
  <si>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</si>
  <si>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</si>
  <si>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</si>
  <si>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</si>
  <si>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</si>
  <si>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</si>
  <si>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</si>
  <si>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</si>
  <si>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</si>
  <si>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</si>
  <si>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</si>
  <si>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</si>
  <si>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</si>
  <si>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</si>
  <si>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</si>
  <si>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</si>
  <si>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</si>
  <si>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</si>
  <si>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</si>
  <si>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</si>
  <si>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</si>
  <si>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</si>
  <si>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</si>
  <si>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</si>
  <si>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</si>
  <si>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</si>
  <si>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</si>
  <si>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</si>
  <si>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</si>
  <si>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</si>
  <si>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</si>
  <si>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</si>
  <si>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</si>
  <si>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</si>
  <si>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</si>
  <si>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</si>
  <si>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</si>
  <si>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</si>
  <si>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</si>
  <si>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</si>
  <si>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</si>
  <si>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</si>
  <si>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</si>
  <si>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</si>
  <si>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</si>
  <si>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</si>
  <si>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</si>
  <si>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</si>
  <si>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</si>
  <si>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</si>
  <si>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</si>
  <si>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</si>
  <si>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</si>
  <si>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</si>
  <si>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</si>
  <si>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</si>
  <si>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</si>
  <si>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</si>
  <si>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</si>
  <si>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</si>
  <si>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</si>
  <si>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</si>
  <si>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</si>
  <si>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</si>
  <si>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</si>
  <si>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</si>
  <si>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</si>
  <si>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</si>
  <si>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</si>
  <si>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</si>
  <si>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</si>
  <si>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</si>
  <si>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</si>
  <si>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</si>
  <si>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</si>
  <si>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</si>
  <si>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</si>
  <si>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</si>
  <si>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</si>
  <si>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</si>
  <si>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</si>
  <si>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</si>
  <si>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</si>
  <si>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</si>
  <si>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</si>
  <si>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</si>
  <si>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</si>
  <si>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</si>
  <si>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</si>
  <si>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</si>
  <si>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</si>
  <si>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</si>
  <si>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</si>
  <si>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</si>
  <si>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</si>
  <si>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</si>
  <si>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</si>
  <si>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</si>
  <si>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</si>
  <si>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</si>
  <si>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</si>
  <si>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</si>
  <si>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</si>
  <si>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</si>
  <si>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</si>
  <si>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</si>
  <si>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</si>
  <si>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</si>
  <si>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</si>
  <si>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</si>
  <si>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</si>
  <si>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</si>
  <si>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</si>
  <si>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</si>
  <si>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</si>
  <si>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</si>
  <si>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</si>
  <si>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</si>
  <si>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</si>
  <si>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</si>
  <si>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</si>
  <si>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</si>
  <si>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</si>
  <si>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</si>
  <si>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</si>
  <si>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</si>
  <si>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</si>
  <si>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</si>
  <si>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</si>
  <si>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</si>
  <si>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</si>
  <si>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</si>
  <si>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</si>
  <si>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</si>
  <si>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</si>
  <si>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</si>
  <si>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</si>
  <si>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</si>
  <si>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</si>
  <si>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</si>
  <si>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</si>
  <si>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</si>
  <si>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</si>
  <si>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</si>
  <si>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</si>
  <si>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</si>
  <si>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</si>
  <si>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</si>
  <si>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</si>
  <si>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</si>
  <si>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</si>
  <si>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</si>
  <si>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</si>
  <si>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</si>
  <si>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</si>
  <si>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</si>
  <si>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</si>
  <si>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</si>
  <si>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</si>
  <si>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</si>
  <si>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</si>
  <si>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</si>
  <si>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</si>
  <si>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</si>
  <si>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</si>
  <si>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</si>
  <si>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</si>
  <si>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</si>
  <si>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</si>
  <si>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</si>
  <si>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</si>
  <si>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</si>
  <si>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</si>
  <si>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</si>
  <si>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</si>
  <si>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</si>
  <si>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</si>
  <si>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</si>
  <si>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</si>
  <si>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</si>
  <si>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</si>
  <si>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</si>
  <si>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</si>
  <si>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</si>
  <si>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</si>
  <si>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</si>
  <si>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</si>
  <si>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</si>
  <si>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</si>
  <si>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</si>
  <si>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</si>
  <si>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</si>
  <si>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</si>
  <si>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</si>
  <si>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</si>
  <si>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</si>
  <si>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</si>
  <si>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</si>
  <si>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</si>
  <si>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</si>
  <si>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</si>
  <si>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</si>
  <si>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</si>
  <si>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</si>
  <si>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</si>
  <si>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</si>
  <si>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</si>
  <si>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</si>
  <si>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</si>
  <si>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</si>
  <si>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</si>
  <si>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</si>
  <si>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</si>
  <si>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</si>
  <si>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</si>
  <si>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</si>
  <si>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</si>
  <si>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</si>
  <si>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</si>
  <si>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</si>
  <si>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</si>
  <si>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</si>
  <si>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</si>
  <si>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</si>
  <si>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</si>
  <si>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</si>
  <si>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</si>
  <si>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</si>
  <si>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</si>
  <si>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</si>
  <si>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</si>
  <si>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</si>
  <si>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</si>
  <si>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</si>
  <si>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</si>
  <si>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</si>
  <si>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</si>
  <si>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</si>
  <si>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</si>
  <si>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</si>
  <si>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</si>
  <si>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</si>
  <si>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</si>
  <si>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</si>
  <si>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</si>
  <si>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</si>
  <si>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</si>
  <si>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</si>
  <si>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</si>
  <si>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</si>
  <si>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</si>
  <si>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</si>
  <si>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</si>
  <si>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</si>
  <si>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</si>
  <si>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</si>
  <si>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</si>
  <si>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</si>
  <si>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</si>
  <si>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</si>
  <si>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</si>
  <si>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</si>
  <si>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</si>
  <si>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</si>
  <si>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</si>
  <si>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</si>
  <si>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</si>
  <si>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</si>
  <si>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</si>
  <si>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</si>
  <si>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</si>
  <si>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</si>
  <si>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</si>
  <si>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</si>
  <si>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</si>
  <si>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</si>
  <si>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</si>
  <si>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</si>
  <si>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</si>
  <si>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</si>
  <si>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</si>
  <si>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</si>
  <si>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</si>
  <si>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</si>
  <si>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</si>
  <si>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</si>
  <si>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</si>
  <si>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</si>
  <si>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</si>
  <si>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</si>
  <si>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</si>
  <si>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</si>
  <si>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</si>
  <si>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</si>
  <si>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</si>
  <si>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</si>
  <si>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</si>
  <si>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</si>
  <si>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</si>
  <si>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</si>
  <si>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</si>
  <si>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</si>
  <si>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</si>
  <si>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</si>
  <si>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</si>
  <si>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</si>
  <si>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</si>
  <si>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</si>
  <si>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</si>
  <si>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</si>
  <si>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</si>
  <si>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</si>
  <si>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</si>
  <si>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</si>
  <si>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</si>
  <si>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</si>
  <si>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</si>
  <si>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</si>
  <si>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</si>
  <si>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</si>
  <si>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</si>
  <si>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</si>
  <si>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</si>
  <si>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</si>
  <si>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</si>
  <si>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</si>
  <si>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</si>
  <si>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</si>
  <si>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</si>
  <si>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</si>
  <si>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</si>
  <si>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</si>
  <si>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</si>
  <si>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</si>
  <si>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</si>
  <si>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</si>
  <si>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</si>
  <si>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</si>
  <si>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</si>
  <si>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</si>
  <si>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</si>
  <si>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</si>
  <si>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</si>
  <si>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</si>
  <si>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</si>
  <si>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</si>
  <si>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</si>
  <si>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</si>
  <si>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</si>
  <si>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</si>
  <si>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</si>
  <si>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</si>
  <si>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</si>
  <si>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</si>
  <si>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</si>
  <si>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</si>
  <si>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</si>
  <si>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</si>
  <si>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</si>
  <si>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</si>
  <si>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</si>
  <si>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</si>
  <si>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</si>
  <si>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</si>
  <si>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</si>
  <si>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</si>
  <si>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</si>
  <si>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</si>
  <si>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</si>
  <si>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</si>
  <si>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</si>
  <si>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</si>
  <si>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</si>
  <si>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</si>
  <si>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</si>
  <si>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</si>
  <si>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</si>
  <si>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</si>
  <si>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</si>
  <si>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</si>
  <si>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</si>
  <si>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</si>
  <si>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</si>
  <si>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</si>
  <si>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</si>
  <si>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</si>
  <si>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</si>
  <si>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</si>
  <si>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</si>
  <si>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</si>
  <si>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</si>
  <si>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</si>
  <si>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</si>
  <si>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</si>
  <si>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</si>
  <si>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</si>
  <si>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</si>
  <si>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</si>
  <si>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</si>
  <si>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</si>
  <si>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</si>
  <si>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</si>
  <si>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</si>
  <si>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</si>
  <si>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</si>
  <si>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</si>
  <si>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</si>
  <si>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</si>
  <si>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</si>
  <si>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</si>
  <si>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</si>
  <si>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</si>
  <si>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</si>
  <si>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</si>
  <si>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</si>
  <si>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</si>
  <si>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</si>
  <si>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</si>
  <si>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</si>
  <si>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</si>
  <si>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</si>
  <si>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</si>
  <si>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</si>
  <si>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</si>
  <si>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</si>
  <si>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</si>
  <si>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</si>
  <si>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</si>
  <si>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</si>
  <si>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</si>
  <si>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</si>
  <si>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</si>
  <si>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</si>
  <si>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</si>
  <si>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</si>
  <si>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</si>
  <si>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</si>
  <si>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</si>
  <si>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</si>
  <si>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</si>
  <si>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</si>
  <si>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</si>
  <si>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</si>
  <si>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</si>
  <si>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</si>
  <si>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</si>
  <si>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</si>
  <si>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</si>
  <si>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</si>
  <si>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</si>
  <si>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</si>
  <si>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</si>
  <si>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</si>
  <si>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</si>
  <si>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</si>
  <si>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</si>
  <si>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</si>
  <si>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</si>
  <si>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</si>
  <si>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</si>
  <si>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</si>
  <si>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</si>
  <si>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</si>
  <si>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</si>
  <si>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</si>
  <si>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</si>
  <si>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</si>
  <si>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</si>
  <si>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</si>
  <si>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</si>
  <si>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</si>
  <si>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</si>
  <si>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</si>
  <si>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</si>
  <si>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</si>
  <si>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</si>
  <si>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</si>
  <si>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</si>
  <si>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</si>
  <si>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</si>
  <si>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</si>
  <si>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</si>
  <si>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</si>
  <si>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</si>
  <si>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</si>
  <si>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</si>
  <si>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</si>
  <si>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</si>
  <si>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</si>
  <si>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</si>
  <si>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</si>
  <si>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</si>
  <si>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</si>
  <si>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</si>
  <si>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</si>
  <si>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</si>
  <si>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</si>
  <si>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</si>
  <si>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</si>
  <si>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</si>
  <si>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</si>
  <si>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</si>
  <si>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</si>
  <si>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</si>
  <si>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</si>
  <si>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</si>
  <si>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</si>
  <si>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</si>
  <si>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</si>
  <si>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</si>
  <si>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</si>
  <si>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</si>
  <si>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</si>
  <si>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</si>
  <si>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</si>
  <si>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</si>
  <si>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</si>
  <si>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</si>
  <si>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</si>
  <si>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</si>
  <si>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</si>
  <si>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</si>
  <si>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</si>
  <si>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</si>
  <si>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</si>
  <si>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</si>
  <si>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</si>
  <si>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</si>
  <si>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</si>
  <si>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</si>
  <si>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</si>
  <si>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</si>
  <si>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</si>
  <si>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</si>
  <si>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</si>
  <si>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</si>
  <si>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</si>
  <si>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</si>
  <si>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</si>
  <si>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</si>
  <si>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</si>
  <si>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</si>
  <si>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</si>
  <si>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</si>
  <si>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</si>
  <si>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</si>
  <si>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</si>
  <si>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</si>
  <si>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</si>
  <si>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</si>
  <si>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</si>
  <si>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</si>
  <si>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</si>
  <si>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</si>
  <si>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</si>
  <si>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</si>
  <si>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</si>
  <si>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</si>
  <si>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</si>
  <si>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</si>
  <si>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</si>
  <si>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</si>
  <si>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</si>
  <si>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</si>
  <si>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</si>
  <si>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</si>
  <si>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</si>
  <si>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</si>
  <si>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</si>
  <si>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</si>
  <si>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</si>
  <si>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</si>
  <si>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</si>
  <si>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</si>
  <si>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</si>
  <si>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</si>
  <si>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</si>
  <si>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</si>
  <si>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</si>
  <si>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</si>
  <si>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</si>
  <si>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</si>
  <si>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</si>
  <si>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</si>
  <si>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</si>
  <si>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</si>
  <si>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</si>
  <si>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</si>
  <si>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</si>
  <si>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</si>
  <si>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</si>
  <si>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</si>
  <si>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</si>
  <si>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</si>
  <si>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</si>
  <si>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</si>
  <si>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</si>
  <si>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</si>
  <si>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</si>
  <si>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</si>
  <si>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</si>
  <si>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</si>
  <si>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</si>
  <si>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</si>
  <si>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</si>
  <si>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</si>
  <si>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</si>
  <si>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</si>
  <si>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</si>
  <si>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</si>
  <si>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</si>
  <si>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</si>
  <si>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</si>
  <si>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</si>
  <si>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</si>
  <si>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</si>
  <si>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</si>
  <si>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</si>
  <si>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</si>
  <si>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</si>
  <si>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</si>
  <si>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</si>
  <si>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</si>
  <si>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</si>
  <si>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</si>
  <si>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</si>
  <si>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</si>
  <si>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</si>
  <si>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</si>
  <si>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</si>
  <si>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</si>
  <si>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</si>
  <si>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</si>
  <si>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</si>
  <si>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</si>
  <si>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</si>
  <si>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</si>
  <si>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</si>
  <si>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</si>
  <si>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</si>
  <si>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</si>
  <si>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</si>
  <si>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</si>
  <si>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</si>
  <si>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</si>
  <si>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</si>
  <si>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</si>
  <si>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</si>
  <si>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</si>
  <si>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</si>
  <si>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</si>
  <si>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</si>
  <si>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</si>
  <si>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</si>
  <si>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</si>
  <si>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</si>
  <si>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</si>
  <si>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</si>
  <si>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</si>
  <si>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</si>
  <si>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</si>
  <si>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</si>
  <si>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</si>
  <si>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</si>
  <si>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</si>
  <si>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</si>
  <si>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</si>
  <si>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</si>
  <si>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</si>
  <si>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</si>
  <si>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</si>
  <si>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</si>
  <si>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</si>
  <si>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</si>
  <si>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</si>
  <si>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</si>
  <si>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</si>
  <si>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</si>
  <si>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</si>
  <si>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</si>
  <si>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</si>
  <si>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</si>
  <si>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</si>
  <si>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</si>
  <si>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</si>
  <si>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</si>
  <si>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</si>
  <si>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</si>
  <si>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</si>
  <si>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</si>
  <si>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</si>
  <si>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</si>
  <si>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</si>
  <si>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</si>
  <si>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</si>
  <si>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</si>
  <si>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</si>
  <si>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</si>
  <si>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</si>
  <si>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</si>
  <si>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</si>
  <si>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</si>
  <si>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</si>
  <si>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</si>
  <si>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</si>
  <si>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</si>
  <si>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</si>
  <si>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</si>
  <si>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</si>
  <si>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</si>
  <si>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</si>
  <si>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</si>
  <si>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</si>
  <si>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</si>
  <si>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</si>
  <si>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</si>
  <si>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</si>
  <si>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</si>
  <si>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</si>
  <si>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</si>
  <si>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</si>
  <si>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</si>
  <si>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</si>
  <si>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</si>
  <si>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</si>
  <si>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</si>
  <si>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</si>
  <si>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</si>
  <si>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</si>
  <si>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</si>
  <si>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</si>
  <si>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</si>
  <si>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</si>
  <si>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</si>
  <si>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</si>
  <si>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</si>
  <si>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</si>
  <si>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</si>
  <si>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</si>
  <si>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</si>
  <si>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</si>
  <si>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</si>
  <si>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</si>
  <si>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</si>
  <si>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</si>
  <si>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</si>
  <si>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</si>
  <si>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</si>
  <si>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</si>
  <si>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</si>
  <si>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</si>
  <si>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</si>
  <si>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</si>
  <si>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</si>
  <si>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</si>
  <si>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</si>
  <si>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</si>
  <si>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</si>
  <si>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</si>
  <si>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</si>
  <si>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</si>
  <si>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</si>
  <si>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</si>
  <si>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</si>
  <si>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</si>
  <si>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</si>
  <si>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</si>
  <si>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</si>
  <si>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</si>
  <si>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</si>
  <si>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</si>
  <si>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</si>
  <si>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</si>
  <si>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</si>
  <si>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</si>
  <si>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</si>
  <si>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</si>
  <si>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</si>
  <si>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</si>
  <si>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</si>
  <si>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</si>
  <si>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</si>
  <si>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</si>
  <si>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</si>
  <si>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</si>
  <si>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</si>
  <si>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</si>
  <si>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</si>
  <si>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</si>
  <si>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</si>
  <si>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</si>
  <si>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</si>
  <si>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</si>
  <si>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</si>
  <si>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</si>
  <si>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</si>
  <si>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</si>
  <si>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</si>
  <si>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</si>
  <si>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</si>
  <si>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</si>
  <si>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</si>
  <si>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</si>
  <si>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</si>
  <si>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</si>
  <si>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</si>
  <si>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</si>
  <si>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</si>
  <si>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</si>
  <si>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</si>
  <si>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</si>
  <si>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</si>
  <si>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</si>
  <si>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</si>
  <si>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</si>
  <si>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</si>
  <si>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</si>
  <si>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</si>
  <si>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</si>
  <si>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</si>
  <si>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</si>
  <si>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</si>
  <si>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</si>
  <si>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</si>
  <si>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</si>
  <si>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</si>
  <si>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</si>
  <si>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</si>
  <si>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</si>
  <si>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</si>
  <si>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</si>
  <si>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</si>
  <si>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</si>
  <si>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</si>
  <si>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</si>
  <si>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</si>
  <si>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</si>
  <si>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</si>
  <si>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</si>
  <si>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</si>
  <si>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</si>
  <si>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</si>
  <si>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</si>
  <si>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</si>
  <si>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</si>
  <si>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</si>
  <si>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</si>
  <si>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</si>
  <si>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</si>
  <si>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</si>
  <si>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</si>
  <si>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</si>
  <si>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</si>
  <si>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</si>
  <si>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</si>
  <si>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</si>
  <si>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</si>
  <si>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</si>
  <si>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</si>
  <si>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</si>
  <si>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</si>
  <si>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</si>
  <si>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</si>
  <si>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</si>
  <si>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</si>
  <si>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</si>
  <si>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</si>
  <si>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</si>
  <si>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</si>
  <si>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</si>
  <si>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</si>
  <si>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</si>
  <si>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</si>
  <si>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</si>
  <si>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</si>
  <si>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</si>
  <si>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</si>
  <si>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</si>
  <si>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</si>
  <si>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</si>
  <si>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</si>
  <si>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</si>
  <si>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</si>
  <si>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</si>
  <si>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</si>
  <si>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</si>
  <si>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</si>
  <si>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</si>
  <si>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</si>
  <si>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</si>
  <si>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</si>
  <si>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</si>
  <si>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</si>
  <si>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</si>
  <si>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</si>
  <si>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</si>
  <si>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</si>
  <si>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</si>
  <si>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</si>
  <si>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</si>
  <si>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</si>
  <si>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</si>
  <si>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</si>
  <si>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</si>
  <si>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</si>
  <si>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</si>
  <si>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</si>
  <si>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</si>
  <si>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</si>
  <si>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</si>
  <si>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</si>
  <si>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</si>
  <si>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</si>
  <si>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</si>
  <si>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</si>
  <si>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</si>
  <si>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</si>
  <si>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</si>
  <si>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</si>
  <si>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</si>
  <si>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</si>
  <si>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</si>
  <si>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</si>
  <si>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</si>
  <si>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</si>
  <si>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</si>
  <si>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</si>
  <si>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</si>
  <si>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</si>
  <si>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</si>
  <si>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</si>
  <si>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</si>
  <si>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</si>
  <si>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</si>
  <si>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</si>
  <si>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</si>
  <si>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</si>
  <si>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</si>
  <si>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</si>
  <si>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</si>
  <si>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</si>
  <si>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</si>
  <si>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</si>
  <si>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</si>
  <si>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</si>
  <si>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</si>
  <si>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</si>
  <si>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</si>
  <si>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</si>
  <si>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</si>
  <si>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</si>
  <si>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</si>
  <si>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</si>
  <si>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</si>
  <si>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</si>
  <si>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</si>
  <si>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</si>
  <si>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</si>
  <si>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</si>
  <si>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</si>
  <si>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</si>
  <si>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</si>
  <si>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</si>
  <si>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</si>
  <si>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</si>
  <si>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</si>
  <si>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</si>
  <si>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</si>
  <si>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</si>
  <si>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</si>
  <si>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</si>
  <si>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</si>
  <si>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</si>
  <si>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</si>
  <si>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</si>
  <si>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</si>
  <si>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</si>
  <si>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</si>
  <si>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</si>
  <si>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</si>
  <si>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</si>
  <si>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</si>
  <si>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</si>
  <si>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</si>
  <si>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</si>
  <si>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</si>
  <si>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</si>
  <si>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</si>
  <si>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</si>
  <si>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</si>
  <si>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</si>
  <si>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</si>
  <si>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</si>
  <si>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</si>
  <si>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</si>
  <si>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</si>
  <si>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</si>
  <si>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</si>
  <si>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</si>
  <si>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</si>
  <si>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</si>
  <si>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</si>
  <si>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</si>
  <si>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</si>
  <si>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</si>
  <si>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</si>
  <si>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</si>
  <si>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</si>
  <si>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</si>
  <si>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</si>
  <si>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</si>
  <si>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</si>
  <si>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</si>
  <si>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</si>
  <si>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</si>
  <si>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</si>
  <si>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</si>
  <si>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</si>
  <si>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</si>
  <si>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</si>
  <si>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</si>
  <si>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</si>
  <si>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</si>
  <si>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</si>
  <si>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</si>
  <si>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</si>
  <si>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</si>
  <si>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</si>
  <si>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</si>
  <si>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</si>
  <si>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</si>
  <si>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</si>
  <si>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</si>
  <si>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</si>
  <si>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</si>
  <si>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</si>
  <si>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</si>
  <si>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</si>
  <si>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</si>
  <si>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</si>
  <si>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</si>
  <si>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</si>
  <si>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</si>
  <si>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</si>
  <si>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</si>
  <si>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</si>
  <si>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</si>
  <si>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</si>
  <si>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</si>
  <si>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</si>
  <si>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</si>
  <si>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</si>
  <si>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</si>
  <si>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</si>
  <si>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</si>
  <si>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</si>
  <si>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</si>
  <si>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</si>
  <si>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</si>
  <si>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</si>
  <si>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</si>
  <si>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</si>
  <si>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</si>
  <si>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</si>
  <si>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</si>
  <si>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</si>
  <si>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</si>
  <si>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</si>
  <si>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</si>
  <si>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</si>
  <si>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</si>
  <si>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</si>
  <si>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</si>
  <si>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</si>
  <si>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</si>
  <si>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</si>
  <si>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</si>
  <si>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</si>
  <si>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</si>
  <si>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</si>
  <si>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</si>
  <si>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</si>
  <si>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</si>
  <si>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</si>
  <si>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</si>
  <si>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</si>
  <si>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</si>
  <si>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</si>
  <si>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</si>
  <si>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</si>
  <si>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</si>
  <si>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</si>
  <si>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</si>
  <si>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</si>
  <si>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</si>
  <si>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</si>
  <si>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</si>
  <si>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</si>
  <si>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</si>
  <si>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</si>
  <si>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</si>
  <si>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</si>
  <si>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</si>
  <si>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</si>
  <si>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</si>
  <si>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</si>
  <si>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</si>
  <si>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</si>
  <si>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</si>
  <si>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</si>
  <si>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</si>
  <si>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</si>
  <si>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</si>
  <si>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</si>
  <si>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</si>
  <si>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</si>
  <si>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</si>
  <si>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</si>
  <si>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</si>
  <si>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</si>
  <si>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</si>
  <si>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</si>
  <si>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</si>
  <si>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</si>
  <si>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</si>
  <si>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</si>
  <si>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</si>
  <si>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</si>
  <si>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</si>
  <si>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</si>
  <si>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</si>
  <si>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</si>
  <si>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</si>
  <si>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</si>
  <si>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</si>
  <si>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</si>
  <si>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</si>
  <si>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</si>
  <si>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</si>
  <si>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</si>
  <si>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</si>
  <si>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</si>
  <si>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</si>
  <si>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</si>
  <si>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</si>
  <si>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</si>
  <si>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</si>
  <si>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</si>
  <si>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</si>
  <si>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</si>
  <si>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</si>
  <si>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</si>
  <si>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</si>
  <si>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</si>
  <si>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</si>
  <si>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</si>
  <si>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</si>
  <si>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</si>
  <si>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</si>
  <si>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</si>
  <si>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</si>
  <si>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</si>
  <si>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</si>
  <si>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</si>
  <si>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</si>
  <si>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</si>
  <si>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</si>
  <si>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</si>
  <si>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</si>
  <si>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</si>
  <si>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</si>
  <si>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</si>
  <si>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</si>
  <si>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</si>
  <si>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</si>
  <si>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</si>
  <si>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</si>
  <si>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</si>
  <si>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</si>
  <si>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</si>
  <si>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</si>
  <si>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</si>
  <si>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</si>
  <si>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</si>
  <si>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</si>
  <si>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</si>
  <si>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</si>
  <si>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</si>
  <si>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</si>
  <si>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</si>
  <si>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</si>
  <si>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</si>
  <si>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</si>
  <si>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</si>
  <si>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</si>
  <si>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</si>
  <si>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</si>
  <si>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</si>
  <si>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</si>
  <si>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</si>
  <si>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</si>
  <si>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</si>
  <si>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</si>
  <si>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</si>
  <si>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</si>
  <si>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</si>
  <si>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</si>
  <si>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</si>
  <si>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</si>
  <si>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</si>
  <si>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</si>
  <si>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</si>
  <si>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</si>
  <si>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</si>
  <si>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</si>
  <si>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</si>
  <si>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</si>
  <si>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</si>
  <si>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</si>
  <si>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</si>
  <si>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</si>
  <si>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</si>
  <si>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</si>
  <si>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</si>
  <si>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</si>
  <si>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</si>
  <si>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</si>
  <si>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</si>
  <si>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</si>
  <si>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</si>
  <si>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</si>
  <si>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</si>
  <si>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</si>
  <si>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</si>
  <si>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</si>
  <si>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</si>
  <si>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</si>
  <si>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</si>
  <si>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</si>
  <si>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</si>
  <si>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</si>
  <si>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</si>
  <si>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</si>
  <si>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</si>
  <si>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</si>
  <si>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</si>
  <si>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</si>
  <si>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</si>
  <si>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</si>
  <si>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</si>
  <si>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</si>
  <si>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</si>
  <si>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</si>
  <si>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</si>
  <si>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</si>
  <si>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</si>
  <si>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</si>
  <si>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</si>
  <si>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</si>
  <si>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</si>
  <si>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</si>
  <si>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</si>
  <si>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</si>
  <si>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</si>
  <si>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</si>
  <si>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</si>
  <si>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</si>
  <si>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</si>
  <si>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</si>
  <si>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</si>
  <si>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</si>
  <si>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</si>
  <si>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</si>
  <si>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</si>
  <si>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</si>
  <si>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</si>
  <si>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</si>
  <si>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</si>
  <si>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</si>
  <si>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</si>
  <si>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</si>
  <si>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</si>
  <si>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</si>
  <si>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</si>
  <si>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</si>
  <si>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</si>
  <si>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</si>
  <si>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</si>
  <si>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</si>
  <si>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</si>
  <si>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</si>
  <si>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</si>
  <si>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</si>
  <si>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</si>
  <si>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</si>
  <si>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</si>
  <si>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</si>
  <si>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</si>
  <si>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</si>
  <si>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</si>
  <si>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</si>
  <si>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</si>
  <si>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</si>
  <si>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</si>
  <si>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</si>
  <si>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</si>
  <si>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</si>
  <si>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</si>
  <si>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</si>
  <si>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</si>
  <si>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</si>
  <si>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</si>
  <si>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</si>
  <si>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</si>
  <si>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</si>
  <si>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</si>
  <si>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</si>
  <si>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</si>
  <si>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</si>
  <si>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</si>
  <si>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</si>
  <si>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</si>
  <si>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</si>
  <si>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</si>
  <si>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</si>
  <si>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</si>
  <si>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</si>
  <si>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</si>
  <si>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</si>
  <si>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</si>
  <si>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</si>
  <si>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</si>
  <si>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</si>
  <si>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</si>
  <si>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</si>
  <si>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</si>
  <si>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</si>
  <si>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</si>
  <si>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</si>
  <si>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</si>
  <si>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</si>
  <si>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</si>
  <si>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</si>
  <si>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</si>
  <si>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</si>
  <si>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</si>
  <si>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</si>
  <si>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</si>
  <si>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</si>
  <si>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</si>
  <si>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</si>
  <si>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</si>
  <si>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</si>
  <si>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</si>
  <si>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</si>
  <si>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</si>
  <si>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</si>
  <si>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</si>
  <si>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</si>
  <si>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</si>
  <si>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</si>
  <si>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</si>
  <si>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</si>
  <si>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</si>
  <si>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</si>
  <si>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</si>
  <si>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</si>
  <si>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</si>
  <si>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</si>
  <si>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</si>
  <si>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</si>
  <si>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</si>
  <si>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</si>
  <si>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</si>
  <si>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</si>
  <si>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</si>
  <si>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</si>
  <si>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</si>
  <si>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</si>
  <si>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</si>
  <si>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</si>
  <si>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</si>
  <si>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</si>
  <si>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</si>
  <si>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</si>
  <si>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</si>
  <si>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</si>
  <si>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</si>
  <si>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</si>
  <si>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</si>
  <si>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</si>
  <si>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</si>
  <si>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</si>
  <si>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</si>
  <si>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</si>
  <si>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</si>
  <si>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</si>
  <si>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</si>
  <si>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</si>
  <si>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</si>
  <si>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</si>
  <si>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</si>
  <si>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</si>
  <si>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</si>
  <si>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</si>
  <si>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</si>
  <si>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</si>
  <si>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</si>
  <si>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</si>
  <si>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</si>
  <si>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</si>
  <si>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</si>
  <si>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</si>
  <si>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</si>
  <si>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</si>
  <si>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</si>
  <si>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</si>
  <si>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</si>
  <si>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</si>
  <si>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</si>
  <si>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</si>
  <si>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</si>
  <si>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</si>
  <si>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</si>
  <si>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</si>
  <si>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</si>
  <si>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</si>
  <si>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</si>
  <si>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</si>
  <si>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</si>
  <si>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</si>
  <si>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</si>
  <si>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</si>
  <si>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</si>
  <si>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</si>
  <si>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</si>
  <si>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</si>
  <si>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</si>
  <si>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</si>
  <si>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</si>
  <si>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</si>
  <si>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</si>
  <si>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</si>
  <si>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</si>
  <si>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</si>
  <si>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</si>
  <si>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</si>
  <si>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</si>
  <si>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</si>
  <si>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</si>
  <si>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</si>
  <si>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</si>
  <si>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</si>
  <si>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</si>
  <si>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</si>
  <si>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</si>
  <si>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</si>
  <si>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</si>
  <si>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</si>
  <si>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</si>
  <si>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</si>
  <si>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</si>
  <si>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</si>
  <si>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</si>
  <si>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</si>
  <si>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</si>
  <si>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</si>
  <si>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</si>
  <si>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</si>
  <si>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</si>
  <si>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</si>
  <si>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</si>
  <si>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</si>
  <si>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</si>
  <si>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</si>
  <si>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</si>
  <si>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</si>
  <si>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</si>
  <si>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</si>
  <si>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</si>
  <si>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</si>
  <si>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</si>
  <si>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</si>
  <si>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</si>
  <si>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</si>
  <si>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</si>
  <si>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</si>
  <si>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</si>
  <si>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</si>
  <si>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</si>
  <si>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</si>
  <si>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</si>
  <si>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</si>
  <si>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</si>
  <si>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</si>
  <si>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</si>
  <si>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</si>
  <si>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</si>
  <si>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</si>
  <si>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</si>
  <si>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</si>
  <si>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</si>
  <si>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</si>
  <si>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</si>
  <si>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</si>
  <si>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</si>
  <si>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</si>
  <si>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</si>
  <si>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</si>
  <si>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</si>
  <si>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</si>
  <si>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</si>
  <si>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</si>
  <si>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</si>
  <si>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</si>
  <si>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</si>
  <si>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</si>
  <si>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</si>
  <si>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</si>
  <si>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</si>
  <si>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</si>
  <si>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</si>
  <si>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</si>
  <si>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</si>
  <si>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</si>
  <si>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</si>
  <si>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</si>
  <si>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</si>
  <si>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</si>
  <si>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</si>
  <si>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</si>
  <si>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</si>
  <si>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</si>
  <si>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</si>
  <si>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</si>
  <si>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</si>
  <si>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</si>
  <si>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</si>
  <si>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</si>
  <si>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</si>
  <si>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</si>
  <si>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</si>
  <si>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</si>
  <si>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</si>
  <si>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</si>
  <si>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</si>
  <si>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</si>
  <si>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</si>
  <si>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</si>
  <si>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</si>
  <si>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</si>
  <si>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</si>
  <si>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</si>
  <si>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</si>
  <si>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</si>
  <si>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</si>
  <si>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</si>
  <si>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</si>
  <si>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</si>
  <si>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</si>
  <si>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</si>
  <si>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</si>
  <si>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</si>
  <si>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</si>
  <si>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</si>
  <si>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</si>
  <si>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</si>
  <si>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</si>
  <si>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</si>
  <si>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</si>
  <si>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</si>
  <si>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</si>
  <si>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</si>
  <si>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</si>
  <si>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</si>
  <si>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</si>
  <si>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</si>
  <si>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</si>
  <si>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</si>
  <si>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</si>
  <si>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</si>
  <si>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</si>
  <si>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</si>
  <si>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</si>
  <si>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</si>
  <si>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</si>
  <si>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</si>
  <si>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</si>
  <si>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</si>
  <si>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</si>
  <si>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</si>
  <si>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</si>
  <si>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</si>
  <si>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</si>
  <si>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</si>
  <si>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</si>
  <si>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</si>
  <si>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</si>
  <si>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</si>
  <si>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</si>
  <si>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</si>
  <si>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</si>
  <si>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</si>
  <si>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</si>
  <si>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</si>
  <si>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</si>
  <si>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</si>
  <si>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</si>
  <si>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</si>
  <si>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</si>
  <si>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</si>
  <si>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</si>
  <si>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</si>
  <si>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</si>
  <si>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</si>
  <si>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</si>
  <si>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</si>
  <si>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</si>
  <si>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</si>
  <si>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</si>
  <si>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</si>
  <si>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</si>
  <si>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</si>
  <si>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</si>
  <si>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</si>
  <si>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</si>
  <si>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</si>
  <si>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</si>
  <si>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</si>
  <si>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</si>
  <si>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</si>
  <si>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</si>
  <si>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</si>
  <si>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</si>
  <si>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</si>
  <si>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</si>
  <si>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</si>
  <si>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</si>
  <si>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</si>
  <si>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</si>
  <si>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</si>
  <si>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</si>
  <si>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</si>
  <si>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</si>
  <si>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</si>
  <si>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</si>
  <si>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</si>
  <si>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</si>
  <si>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</si>
  <si>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</si>
  <si>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</si>
  <si>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</si>
  <si>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</si>
  <si>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</si>
  <si>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</si>
  <si>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</si>
  <si>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</si>
  <si>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</si>
  <si>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</si>
  <si>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</si>
  <si>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</si>
  <si>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</si>
  <si>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</si>
  <si>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</si>
  <si>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</si>
  <si>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</si>
  <si>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</si>
  <si>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</si>
  <si>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</si>
  <si>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</si>
  <si>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</si>
  <si>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</si>
  <si>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</si>
  <si>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</si>
  <si>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</si>
  <si>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</si>
  <si>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</si>
  <si>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</si>
  <si>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</si>
  <si>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</si>
  <si>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</si>
  <si>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</si>
  <si>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</si>
  <si>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</si>
  <si>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</si>
  <si>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</si>
  <si>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</si>
  <si>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</si>
  <si>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</si>
  <si>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</si>
  <si>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</si>
  <si>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</si>
  <si>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</si>
  <si>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</si>
  <si>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</si>
  <si>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</si>
  <si>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</si>
  <si>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</si>
  <si>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</si>
  <si>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</si>
  <si>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</si>
  <si>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</si>
  <si>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</si>
  <si>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</si>
  <si>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</si>
  <si>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</si>
  <si>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</si>
  <si>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</si>
  <si>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</si>
  <si>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</si>
  <si>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</si>
  <si>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</si>
  <si>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</si>
  <si>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</si>
  <si>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</si>
  <si>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</si>
  <si>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</si>
  <si>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</si>
  <si>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</si>
  <si>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</si>
  <si>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</si>
  <si>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</si>
  <si>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</si>
  <si>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</si>
  <si>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</si>
  <si>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</si>
  <si>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</si>
  <si>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</si>
  <si>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</si>
  <si>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</si>
  <si>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</si>
  <si>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</si>
  <si>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</si>
  <si>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</si>
  <si>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</si>
  <si>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</si>
  <si>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</si>
  <si>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</si>
  <si>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</si>
  <si>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</si>
  <si>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</si>
  <si>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</si>
  <si>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</si>
  <si>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</si>
  <si>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</si>
  <si>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</si>
  <si>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</si>
  <si>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</si>
  <si>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</si>
  <si>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</si>
  <si>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</si>
  <si>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</si>
  <si>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</si>
  <si>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</si>
  <si>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</si>
  <si>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</si>
  <si>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</si>
  <si>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</si>
  <si>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</si>
  <si>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</si>
  <si>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</si>
  <si>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</si>
  <si>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</si>
  <si>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</si>
  <si>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</si>
  <si>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</si>
  <si>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</si>
  <si>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</si>
  <si>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</si>
  <si>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</si>
  <si>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</si>
  <si>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</si>
  <si>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</si>
  <si>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</si>
  <si>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</si>
  <si>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</si>
  <si>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</si>
  <si>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</si>
  <si>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</si>
  <si>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</si>
  <si>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</si>
  <si>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</si>
  <si>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</si>
  <si>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</si>
  <si>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</si>
  <si>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</si>
  <si>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</si>
  <si>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</si>
  <si>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</si>
  <si>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</si>
  <si>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</si>
  <si>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</si>
  <si>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</si>
  <si>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</si>
  <si>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</si>
  <si>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</si>
  <si>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</si>
  <si>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</si>
  <si>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</si>
  <si>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</si>
  <si>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</si>
  <si>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</si>
  <si>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</si>
  <si>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</si>
  <si>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</si>
  <si>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</si>
  <si>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</si>
  <si>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</si>
  <si>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</si>
  <si>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</si>
  <si>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</si>
  <si>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</si>
  <si>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</si>
  <si>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</si>
  <si>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</si>
  <si>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</si>
  <si>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</si>
  <si>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</si>
  <si>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</si>
  <si>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</si>
  <si>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</si>
  <si>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</si>
  <si>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</si>
  <si>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</si>
  <si>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</si>
  <si>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</si>
  <si>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</si>
  <si>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</si>
  <si>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</si>
  <si>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</si>
  <si>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</si>
  <si>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</si>
  <si>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</si>
  <si>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</si>
  <si>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</si>
  <si>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</si>
  <si>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</si>
  <si>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</si>
  <si>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</si>
  <si>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</si>
  <si>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</si>
  <si>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</si>
  <si>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</si>
  <si>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</si>
  <si>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</si>
  <si>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</si>
  <si>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</si>
  <si>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</si>
  <si>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</si>
  <si>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</si>
  <si>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</si>
  <si>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</si>
  <si>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</si>
  <si>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</si>
  <si>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</si>
  <si>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</si>
  <si>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</si>
  <si>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</si>
  <si>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</si>
  <si>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</si>
  <si>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</si>
  <si>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</si>
  <si>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</si>
  <si>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</si>
  <si>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</si>
  <si>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</si>
  <si>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</si>
  <si>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</si>
  <si>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</si>
  <si>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</si>
  <si>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</si>
  <si>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</si>
  <si>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</si>
  <si>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</si>
  <si>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</si>
  <si>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</si>
  <si>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</si>
  <si>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</si>
  <si>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</si>
  <si>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</si>
  <si>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</si>
  <si>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</si>
  <si>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</si>
  <si>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</si>
  <si>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</si>
  <si>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</si>
  <si>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</si>
  <si>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</si>
  <si>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</si>
  <si>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</si>
  <si>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</si>
  <si>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</si>
  <si>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</si>
  <si>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</si>
  <si>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</si>
  <si>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</si>
  <si>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</si>
  <si>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</si>
  <si>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</si>
  <si>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</si>
  <si>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</si>
  <si>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</si>
  <si>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</si>
  <si>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</si>
  <si>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</si>
  <si>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</si>
  <si>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</si>
  <si>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</si>
  <si>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</si>
  <si>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</si>
  <si>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</si>
  <si>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</si>
  <si>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</si>
  <si>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</si>
  <si>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</si>
  <si>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</si>
  <si>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</si>
  <si>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</si>
  <si>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</si>
  <si>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</si>
  <si>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</si>
  <si>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</si>
  <si>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</si>
  <si>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</si>
  <si>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</si>
  <si>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</si>
  <si>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</si>
  <si>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</si>
  <si>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</si>
  <si>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</si>
  <si>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</si>
  <si>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</si>
  <si>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</si>
  <si>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</si>
  <si>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</si>
  <si>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</si>
  <si>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</si>
  <si>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</si>
  <si>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</si>
  <si>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</si>
  <si>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</si>
  <si>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</si>
  <si>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</si>
  <si>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</si>
  <si>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</si>
  <si>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</si>
  <si>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</si>
  <si>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</si>
  <si>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</si>
  <si>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</si>
  <si>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</si>
  <si>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</si>
  <si>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</si>
  <si>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</si>
  <si>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</si>
  <si>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</si>
  <si>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</si>
  <si>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</si>
  <si>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</si>
  <si>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</si>
  <si>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</si>
  <si>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</si>
  <si>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</si>
  <si>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</si>
  <si>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</si>
  <si>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</si>
  <si>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</si>
  <si>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</si>
  <si>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</si>
  <si>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</si>
  <si>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</si>
  <si>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</si>
  <si>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</si>
  <si>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</si>
  <si>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</si>
  <si>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</si>
  <si>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</si>
  <si>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</si>
  <si>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</si>
  <si>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</si>
  <si>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</si>
  <si>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</si>
  <si>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</si>
  <si>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</si>
  <si>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</si>
  <si>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</si>
  <si>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</si>
  <si>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</si>
  <si>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</si>
  <si>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</si>
  <si>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</si>
  <si>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</si>
  <si>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</si>
  <si>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</si>
  <si>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</si>
  <si>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</si>
  <si>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</si>
  <si>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</si>
  <si>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</si>
  <si>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</si>
  <si>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</si>
  <si>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</si>
  <si>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</si>
  <si>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</si>
  <si>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</si>
  <si>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</si>
  <si>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</si>
  <si>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</si>
  <si>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</si>
  <si>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</si>
  <si>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</si>
  <si>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</si>
  <si>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</si>
  <si>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</si>
  <si>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</si>
  <si>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</si>
  <si>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</si>
  <si>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</si>
  <si>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</si>
  <si>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</si>
  <si>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</si>
  <si>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</si>
  <si>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</si>
  <si>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</si>
  <si>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</si>
  <si>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</si>
  <si>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</si>
  <si>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</si>
  <si>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</si>
  <si>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</si>
  <si>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</si>
  <si>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</si>
  <si>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</si>
  <si>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</si>
  <si>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</si>
  <si>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</si>
  <si>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</si>
  <si>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</si>
  <si>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</si>
  <si>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</si>
  <si>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</si>
  <si>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</si>
  <si>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</si>
  <si>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</si>
  <si>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</si>
  <si>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</si>
  <si>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</si>
  <si>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</si>
  <si>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</si>
  <si>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</si>
  <si>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</si>
  <si>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</si>
  <si>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</si>
  <si>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</si>
  <si>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</si>
  <si>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</si>
  <si>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</si>
  <si>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</si>
  <si>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</si>
  <si>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</si>
  <si>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</si>
  <si>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</si>
  <si>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</si>
  <si>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</si>
  <si>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</si>
  <si>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</si>
  <si>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</si>
  <si>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</si>
  <si>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</si>
  <si>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</si>
  <si>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</si>
  <si>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</si>
  <si>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</si>
  <si>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</si>
  <si>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</si>
  <si>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</si>
  <si>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</si>
  <si>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</si>
  <si>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</si>
  <si>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</si>
  <si>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</si>
  <si>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</si>
  <si>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</si>
  <si>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</si>
  <si>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</si>
  <si>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</si>
  <si>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</si>
  <si>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</si>
  <si>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</si>
  <si>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</si>
  <si>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</si>
  <si>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</si>
  <si>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</si>
  <si>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</si>
  <si>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</si>
  <si>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</si>
  <si>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</si>
  <si>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</si>
  <si>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</si>
  <si>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</si>
  <si>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</si>
  <si>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</si>
  <si>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</si>
  <si>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</si>
  <si>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</si>
  <si>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</si>
  <si>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</si>
  <si>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</si>
  <si>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</si>
  <si>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</si>
  <si>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</si>
  <si>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</si>
  <si>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</si>
  <si>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</si>
  <si>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</si>
  <si>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</si>
  <si>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</si>
  <si>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</si>
  <si>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</si>
  <si>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</si>
  <si>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</si>
  <si>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</si>
  <si>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</si>
  <si>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</si>
  <si>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</si>
  <si>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</si>
  <si>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</si>
  <si>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</si>
  <si>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</si>
  <si>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</si>
  <si>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</si>
  <si>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</si>
  <si>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</si>
  <si>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</si>
  <si>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</si>
  <si>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</si>
  <si>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</si>
  <si>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</si>
  <si>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</si>
  <si>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</si>
  <si>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</si>
  <si>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</si>
  <si>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</si>
  <si>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</si>
  <si>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</si>
  <si>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</si>
  <si>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</si>
  <si>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</si>
  <si>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</si>
  <si>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</si>
  <si>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</si>
  <si>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</si>
  <si>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</si>
  <si>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</si>
  <si>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</si>
  <si>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</si>
  <si>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</si>
  <si>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</si>
  <si>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</si>
  <si>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</si>
  <si>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</si>
  <si>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</si>
  <si>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</si>
  <si>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</si>
  <si>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</si>
  <si>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</si>
  <si>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</si>
  <si>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</si>
  <si>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</si>
  <si>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</si>
  <si>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</si>
  <si>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</si>
  <si>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</si>
  <si>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</si>
  <si>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</si>
  <si>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</si>
  <si>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</si>
  <si>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</si>
  <si>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</si>
  <si>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</si>
  <si>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</si>
  <si>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</si>
  <si>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</si>
  <si>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</si>
  <si>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</si>
  <si>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</si>
  <si>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</si>
  <si>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</si>
  <si>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</si>
  <si>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</si>
  <si>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</si>
  <si>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</si>
  <si>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</si>
  <si>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</si>
  <si>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</si>
  <si>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</si>
  <si>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</si>
  <si>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</si>
  <si>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</si>
  <si>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</si>
  <si>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</si>
  <si>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</si>
  <si>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</si>
  <si>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</si>
  <si>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</si>
  <si>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</si>
  <si>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</si>
  <si>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</si>
  <si>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</si>
  <si>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</si>
  <si>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</si>
  <si>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</si>
  <si>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</si>
  <si>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</si>
  <si>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</si>
  <si>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</si>
  <si>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</si>
  <si>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</si>
  <si>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</si>
  <si>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</si>
  <si>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</si>
  <si>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</si>
  <si>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</si>
  <si>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</si>
  <si>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</si>
  <si>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</si>
  <si>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</si>
  <si>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</si>
  <si>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</si>
  <si>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</si>
  <si>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</si>
  <si>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</si>
  <si>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</si>
  <si>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</si>
  <si>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</si>
  <si>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</si>
  <si>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</si>
  <si>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</si>
  <si>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</si>
  <si>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</si>
  <si>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</si>
  <si>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</si>
  <si>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</si>
  <si>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</si>
  <si>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</si>
  <si>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</si>
  <si>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</si>
  <si>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</si>
  <si>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</si>
  <si>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</si>
  <si>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</si>
  <si>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</si>
  <si>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</si>
  <si>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</si>
  <si>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</si>
  <si>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</si>
  <si>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</si>
  <si>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</si>
  <si>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</si>
  <si>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</si>
  <si>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</si>
  <si>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</si>
  <si>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</si>
  <si>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</si>
  <si>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</si>
  <si>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</si>
  <si>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</si>
  <si>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</si>
  <si>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</si>
  <si>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</si>
  <si>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</si>
  <si>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</si>
  <si>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</si>
  <si>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</si>
  <si>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</si>
  <si>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</si>
  <si>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</si>
  <si>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</si>
  <si>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</si>
  <si>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</si>
  <si>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</si>
  <si>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</si>
  <si>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</si>
  <si>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</si>
  <si>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</si>
  <si>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</si>
  <si>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</si>
  <si>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</si>
  <si>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</si>
  <si>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</si>
  <si>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</si>
  <si>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</si>
  <si>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</si>
  <si>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</si>
  <si>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</si>
  <si>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</si>
  <si>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</si>
  <si>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</si>
  <si>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</si>
  <si>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</si>
  <si>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</si>
  <si>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</si>
  <si>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</si>
  <si>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</si>
  <si>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</si>
  <si>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</si>
  <si>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</si>
  <si>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</si>
  <si>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</si>
  <si>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</si>
  <si>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</si>
  <si>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</si>
  <si>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</si>
  <si>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</si>
  <si>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</si>
  <si>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</si>
  <si>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</si>
  <si>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</si>
  <si>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</si>
  <si>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</si>
  <si>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</si>
  <si>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</si>
  <si>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</si>
  <si>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</si>
  <si>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</si>
  <si>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</si>
  <si>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</si>
  <si>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</si>
  <si>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</si>
  <si>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</si>
  <si>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</si>
  <si>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</si>
  <si>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</si>
  <si>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</si>
  <si>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</si>
  <si>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</si>
  <si>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</si>
  <si>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</si>
  <si>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</si>
  <si>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</si>
  <si>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</si>
  <si>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</si>
  <si>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</si>
  <si>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</si>
  <si>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</si>
  <si>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</si>
  <si>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</si>
  <si>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</si>
  <si>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</si>
  <si>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</si>
  <si>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</si>
  <si>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</si>
  <si>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</si>
  <si>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</si>
  <si>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</si>
  <si>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</si>
  <si>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</si>
  <si>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</si>
  <si>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</si>
  <si>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</si>
  <si>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</si>
  <si>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</si>
  <si>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</si>
  <si>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</si>
  <si>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</si>
  <si>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</si>
  <si>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</si>
  <si>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</si>
  <si>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</si>
  <si>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</si>
  <si>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</si>
  <si>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</si>
  <si>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</si>
  <si>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</si>
  <si>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</si>
  <si>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</si>
  <si>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</si>
  <si>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</si>
  <si>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</si>
  <si>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</si>
  <si>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</si>
  <si>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</si>
  <si>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</si>
  <si>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</si>
  <si>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</si>
  <si>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</si>
  <si>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</si>
  <si>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</si>
  <si>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</si>
  <si>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</si>
  <si>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</si>
  <si>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</si>
  <si>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</si>
  <si>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</si>
  <si>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</si>
  <si>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</si>
  <si>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</si>
  <si>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</si>
  <si>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</si>
  <si>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</si>
  <si>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</si>
  <si>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</si>
  <si>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</si>
  <si>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</si>
  <si>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</si>
  <si>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</si>
  <si>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</si>
  <si>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</si>
  <si>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</si>
  <si>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</si>
  <si>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</si>
  <si>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</si>
  <si>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</si>
  <si>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</si>
  <si>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</si>
  <si>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</si>
  <si>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</si>
  <si>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</si>
  <si>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</si>
  <si>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</si>
  <si>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</si>
  <si>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</si>
  <si>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</si>
  <si>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</si>
  <si>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</si>
  <si>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</si>
  <si>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</si>
  <si>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</si>
  <si>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</si>
  <si>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</si>
  <si>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</si>
  <si>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</si>
  <si>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</si>
  <si>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</si>
  <si>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</si>
  <si>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</si>
  <si>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</si>
  <si>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</si>
  <si>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</si>
  <si>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</si>
  <si>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</si>
  <si>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</si>
  <si>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</si>
  <si>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</si>
  <si>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</si>
  <si>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</si>
  <si>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</si>
  <si>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</si>
  <si>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</si>
  <si>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</si>
  <si>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</si>
  <si>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</si>
  <si>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</si>
  <si>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</si>
  <si>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</si>
  <si>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</si>
  <si>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</si>
  <si>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</si>
  <si>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</si>
  <si>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</si>
  <si>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</si>
  <si>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</si>
  <si>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</si>
  <si>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</si>
  <si>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</si>
  <si>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</si>
  <si>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</si>
  <si>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</si>
  <si>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</si>
  <si>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</si>
  <si>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</si>
  <si>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</si>
  <si>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</si>
  <si>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</si>
  <si>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</si>
  <si>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</si>
  <si>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</si>
  <si>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</si>
  <si>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</si>
  <si>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</si>
  <si>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</si>
  <si>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</si>
  <si>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</si>
  <si>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</si>
  <si>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</si>
  <si>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</si>
  <si>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</si>
  <si>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</si>
  <si>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</si>
  <si>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</si>
  <si>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</si>
  <si>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</si>
  <si>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</si>
  <si>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</si>
  <si>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</si>
  <si>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</si>
  <si>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</si>
  <si>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</si>
  <si>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</si>
  <si>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</si>
  <si>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</si>
  <si>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</si>
  <si>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</si>
  <si>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</si>
  <si>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</si>
  <si>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</si>
  <si>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</si>
  <si>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</si>
  <si>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</si>
  <si>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</si>
  <si>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</si>
  <si>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</si>
  <si>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</si>
  <si>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</si>
  <si>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</si>
  <si>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</si>
  <si>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</si>
  <si>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</si>
  <si>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</si>
  <si>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</si>
  <si>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</si>
  <si>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</si>
  <si>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</si>
  <si>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</si>
  <si>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</si>
  <si>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</si>
  <si>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</si>
  <si>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</si>
  <si>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</si>
  <si>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</si>
  <si>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</si>
  <si>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</si>
  <si>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</si>
  <si>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</si>
  <si>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</si>
  <si>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</si>
  <si>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</si>
  <si>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</si>
  <si>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</si>
  <si>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</si>
  <si>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</si>
  <si>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</si>
  <si>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</si>
  <si>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</si>
  <si>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</si>
  <si>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</si>
  <si>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</si>
  <si>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</si>
  <si>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</si>
  <si>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</si>
  <si>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</si>
  <si>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</si>
  <si>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</si>
  <si>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</si>
  <si>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</si>
  <si>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</si>
  <si>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</si>
  <si>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</si>
  <si>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</si>
  <si>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</si>
  <si>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</si>
  <si>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</si>
  <si>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</si>
  <si>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</si>
  <si>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</si>
  <si>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</si>
  <si>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</si>
  <si>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</si>
  <si>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</si>
  <si>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</si>
  <si>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</si>
  <si>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</si>
  <si>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</si>
  <si>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</si>
  <si>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</si>
  <si>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</si>
  <si>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</si>
  <si>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</si>
  <si>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</si>
  <si>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</si>
  <si>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</si>
  <si>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</si>
  <si>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</si>
  <si>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</si>
  <si>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</si>
  <si>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</si>
  <si>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</si>
  <si>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</si>
  <si>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</si>
  <si>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</si>
  <si>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</si>
  <si>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</si>
  <si>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</si>
  <si>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</si>
  <si>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</si>
  <si>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</si>
  <si>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</si>
  <si>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</si>
  <si>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</si>
  <si>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</si>
  <si>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</si>
  <si>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</si>
  <si>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</si>
  <si>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</si>
  <si>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</si>
  <si>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</si>
  <si>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</si>
  <si>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</si>
  <si>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</si>
  <si>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</si>
  <si>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</si>
  <si>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</si>
  <si>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</si>
  <si>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</si>
  <si>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</si>
  <si>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</si>
  <si>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</si>
  <si>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</si>
  <si>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</si>
  <si>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</si>
  <si>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</si>
  <si>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</si>
  <si>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</si>
  <si>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</si>
  <si>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</si>
  <si>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</si>
  <si>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</si>
  <si>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</si>
  <si>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</si>
  <si>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</si>
  <si>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</si>
  <si>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</si>
  <si>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</si>
  <si>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</si>
  <si>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</si>
  <si>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</si>
  <si>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</si>
  <si>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</si>
  <si>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</si>
  <si>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</si>
  <si>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</si>
  <si>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</si>
  <si>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</si>
  <si>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</si>
  <si>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</si>
  <si>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</si>
  <si>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</si>
  <si>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</si>
  <si>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</si>
  <si>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</si>
  <si>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</si>
  <si>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</si>
  <si>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</si>
  <si>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</si>
  <si>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</si>
  <si>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</si>
  <si>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</si>
  <si>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</si>
  <si>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</si>
  <si>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</si>
  <si>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</si>
  <si>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</si>
  <si>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</si>
  <si>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</si>
  <si>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</si>
  <si>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</si>
  <si>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</si>
  <si>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</si>
  <si>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</si>
  <si>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</si>
  <si>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</si>
  <si>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</si>
  <si>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</si>
  <si>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</si>
  <si>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</si>
  <si>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</si>
  <si>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</si>
  <si>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</si>
  <si>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</si>
  <si>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</si>
  <si>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</si>
  <si>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</si>
  <si>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</si>
  <si>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</si>
  <si>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</si>
  <si>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</si>
  <si>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</si>
  <si>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</si>
  <si>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</si>
  <si>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</si>
  <si>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</si>
  <si>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</si>
  <si>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</si>
  <si>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</si>
  <si>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</si>
  <si>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</si>
  <si>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</si>
  <si>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</si>
  <si>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</si>
  <si>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</si>
  <si>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</si>
  <si>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</si>
  <si>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</si>
  <si>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</si>
  <si>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</si>
  <si>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</si>
  <si>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</si>
  <si>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</si>
  <si>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</si>
  <si>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</si>
  <si>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</si>
  <si>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</si>
  <si>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</si>
  <si>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</si>
  <si>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</si>
  <si>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</si>
  <si>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</si>
  <si>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</si>
  <si>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</si>
  <si>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</si>
  <si>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</si>
  <si>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</si>
  <si>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</si>
  <si>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</si>
  <si>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</si>
  <si>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</si>
  <si>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</si>
  <si>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</si>
  <si>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</si>
  <si>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</si>
  <si>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</si>
  <si>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</si>
  <si>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</si>
  <si>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</si>
  <si>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</si>
  <si>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</si>
  <si>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</si>
  <si>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</si>
  <si>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</si>
  <si>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</si>
  <si>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</si>
  <si>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</si>
  <si>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</si>
  <si>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</si>
  <si>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</si>
  <si>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</si>
  <si>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</si>
  <si>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</si>
  <si>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</si>
  <si>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</si>
  <si>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</si>
  <si>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</si>
  <si>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</si>
  <si>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</si>
  <si>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</si>
  <si>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</si>
  <si>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</si>
  <si>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</si>
  <si>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</si>
  <si>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</si>
  <si>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</si>
  <si>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</si>
  <si>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</si>
  <si>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</si>
  <si>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</si>
  <si>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</si>
  <si>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</si>
  <si>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</si>
  <si>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</si>
  <si>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</si>
  <si>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</si>
  <si>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</si>
  <si>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</si>
  <si>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</si>
  <si>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</si>
  <si>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</si>
  <si>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</si>
  <si>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</si>
  <si>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</si>
  <si>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</si>
  <si>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</si>
  <si>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</si>
  <si>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</si>
  <si>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</si>
  <si>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</si>
  <si>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</si>
  <si>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</si>
  <si>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</si>
  <si>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</si>
  <si>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</si>
  <si>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</si>
  <si>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</si>
  <si>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</si>
  <si>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</si>
  <si>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</si>
  <si>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</si>
  <si>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</si>
  <si>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</si>
  <si>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</si>
  <si>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</si>
  <si>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</si>
  <si>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</si>
  <si>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</si>
  <si>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</si>
  <si>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</si>
  <si>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</si>
  <si>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</si>
  <si>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</si>
  <si>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</si>
  <si>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</si>
  <si>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</si>
  <si>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</si>
  <si>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</si>
  <si>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</si>
  <si>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</si>
  <si>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</si>
  <si>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</si>
  <si>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</si>
  <si>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</si>
  <si>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</si>
  <si>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</si>
  <si>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</si>
  <si>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</si>
  <si>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</si>
  <si>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</si>
  <si>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</si>
  <si>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</si>
  <si>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</si>
  <si>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</si>
  <si>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</si>
  <si>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</si>
  <si>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</si>
  <si>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</si>
  <si>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</si>
  <si>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</si>
  <si>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</si>
  <si>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</si>
  <si>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</si>
  <si>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</si>
  <si>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</si>
  <si>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</si>
  <si>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</si>
  <si>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</si>
  <si>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</si>
  <si>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</si>
  <si>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</si>
  <si>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</si>
  <si>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</si>
  <si>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</si>
  <si>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</si>
  <si>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</si>
  <si>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</si>
  <si>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</si>
  <si>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</si>
  <si>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</si>
  <si>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</si>
  <si>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</si>
  <si>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</si>
  <si>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</si>
  <si>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</si>
  <si>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</si>
  <si>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</si>
  <si>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</si>
  <si>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</si>
  <si>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</si>
  <si>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</si>
  <si>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</si>
  <si>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</si>
  <si>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</si>
  <si>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</si>
  <si>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</si>
  <si>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</si>
  <si>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</si>
  <si>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</si>
  <si>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</si>
  <si>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</si>
  <si>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</si>
  <si>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</si>
  <si>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</si>
  <si>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</si>
  <si>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</si>
  <si>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</si>
  <si>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</si>
  <si>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</si>
  <si>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</si>
  <si>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</si>
  <si>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</si>
  <si>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</si>
  <si>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</si>
  <si>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</si>
  <si>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</si>
  <si>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</si>
  <si>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</si>
  <si>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</si>
  <si>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</si>
  <si>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</si>
  <si>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</si>
  <si>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</si>
  <si>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</si>
  <si>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</si>
  <si>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</si>
  <si>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</si>
  <si>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</si>
  <si>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</si>
  <si>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</si>
  <si>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</si>
  <si>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</si>
  <si>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</si>
  <si>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</si>
  <si>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</si>
  <si>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</si>
  <si>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</si>
  <si>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</si>
  <si>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</si>
  <si>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</si>
  <si>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</si>
  <si>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</si>
  <si>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</si>
  <si>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</si>
  <si>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</si>
  <si>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</si>
  <si>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</si>
  <si>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</si>
  <si>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</si>
  <si>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</si>
  <si>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</si>
  <si>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</si>
  <si>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</si>
  <si>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</si>
  <si>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</si>
  <si>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</si>
  <si>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</si>
  <si>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</si>
  <si>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</si>
  <si>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</si>
  <si>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</si>
  <si>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</si>
  <si>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</si>
  <si>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</si>
  <si>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</si>
  <si>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</si>
  <si>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</si>
  <si>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</si>
  <si>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</si>
  <si>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</si>
  <si>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</si>
  <si>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</si>
  <si>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</si>
  <si>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</si>
  <si>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</si>
  <si>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</si>
  <si>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</si>
  <si>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</si>
  <si>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</si>
  <si>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</si>
  <si>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</si>
  <si>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</si>
  <si>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</si>
  <si>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</si>
  <si>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</si>
  <si>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</si>
  <si>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</si>
  <si>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</si>
  <si>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</si>
  <si>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</si>
  <si>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</si>
  <si>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</si>
  <si>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</si>
  <si>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</si>
  <si>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</si>
  <si>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</si>
  <si>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</si>
  <si>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</si>
  <si>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</si>
  <si>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</si>
  <si>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</si>
  <si>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</si>
  <si>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</si>
  <si>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</si>
  <si>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</si>
  <si>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</si>
  <si>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</si>
  <si>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</si>
  <si>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</si>
  <si>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</si>
  <si>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</si>
  <si>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</si>
  <si>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</si>
  <si>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</si>
  <si>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</si>
  <si>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</si>
  <si>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</si>
  <si>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</si>
  <si>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</si>
  <si>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</si>
  <si>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</si>
  <si>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</si>
  <si>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</si>
  <si>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</si>
  <si>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</si>
  <si>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</si>
  <si>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</si>
  <si>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</si>
  <si>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</si>
  <si>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</si>
  <si>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</si>
  <si>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</si>
  <si>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</si>
  <si>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</si>
  <si>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</si>
  <si>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</si>
  <si>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</si>
  <si>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</si>
  <si>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</si>
  <si>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</si>
  <si>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</si>
  <si>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</si>
  <si>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</si>
  <si>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</si>
  <si>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</si>
  <si>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</si>
  <si>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</si>
  <si>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</si>
  <si>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</si>
  <si>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</si>
  <si>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</si>
  <si>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</si>
  <si>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</si>
  <si>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</si>
  <si>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</si>
  <si>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</si>
  <si>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</si>
  <si>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</si>
  <si>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</si>
  <si>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</si>
  <si>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</si>
  <si>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</si>
  <si>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</si>
  <si>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</si>
  <si>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</si>
  <si>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</si>
  <si>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</si>
  <si>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</si>
  <si>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</si>
  <si>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</si>
  <si>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</si>
  <si>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</si>
  <si>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</si>
  <si>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</si>
  <si>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</si>
  <si>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</si>
  <si>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</si>
  <si>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</si>
  <si>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</si>
  <si>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</si>
  <si>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</si>
  <si>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</si>
  <si>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</si>
  <si>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</si>
  <si>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</si>
  <si>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</si>
  <si>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</si>
  <si>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</si>
  <si>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</si>
  <si>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</si>
  <si>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</si>
  <si>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</si>
  <si>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</si>
  <si>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</si>
  <si>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</si>
  <si>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</si>
  <si>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</si>
  <si>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</si>
  <si>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</si>
  <si>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</si>
  <si>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</si>
  <si>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</si>
  <si>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</si>
  <si>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</si>
  <si>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</si>
  <si>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</si>
  <si>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</si>
  <si>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</si>
  <si>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</si>
  <si>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</si>
  <si>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</si>
  <si>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</si>
  <si>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</si>
  <si>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</si>
  <si>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</si>
  <si>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</si>
  <si>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</si>
  <si>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</si>
  <si>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</si>
  <si>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</si>
  <si>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</si>
  <si>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</si>
  <si>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</si>
  <si>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</si>
  <si>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</si>
  <si>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</si>
  <si>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</si>
  <si>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</si>
  <si>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</si>
  <si>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</si>
  <si>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</si>
  <si>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</si>
  <si>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</si>
  <si>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</si>
  <si>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</si>
  <si>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</si>
  <si>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</si>
  <si>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</si>
  <si>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</si>
  <si>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</si>
  <si>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</si>
  <si>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</si>
  <si>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</si>
  <si>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</si>
  <si>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</si>
  <si>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</si>
  <si>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</si>
  <si>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</si>
  <si>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</si>
  <si>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</si>
  <si>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</si>
  <si>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</si>
  <si>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</si>
  <si>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</si>
  <si>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</si>
  <si>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</si>
  <si>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</si>
  <si>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</si>
  <si>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</si>
  <si>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</si>
  <si>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</si>
  <si>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</si>
  <si>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</si>
  <si>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</si>
  <si>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</si>
  <si>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</si>
  <si>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</si>
  <si>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</si>
  <si>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</si>
  <si>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</si>
  <si>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</si>
  <si>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</si>
  <si>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</si>
  <si>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</si>
  <si>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</si>
  <si>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</si>
  <si>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</si>
  <si>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</si>
  <si>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</si>
  <si>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</si>
  <si>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</si>
  <si>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</si>
  <si>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</si>
  <si>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</si>
  <si>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</si>
  <si>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</si>
  <si>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</si>
  <si>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</si>
  <si>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</si>
  <si>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</si>
  <si>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</si>
  <si>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</si>
  <si>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</si>
  <si>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</si>
  <si>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</si>
  <si>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</si>
  <si>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</si>
  <si>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</si>
  <si>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</si>
  <si>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</si>
  <si>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</si>
  <si>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</si>
  <si>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</si>
  <si>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</si>
  <si>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</si>
  <si>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</si>
  <si>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</si>
  <si>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</si>
  <si>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</si>
  <si>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</si>
  <si>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</si>
  <si>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</si>
  <si>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</si>
  <si>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</si>
  <si>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</si>
  <si>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</si>
  <si>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</si>
  <si>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</si>
  <si>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</si>
  <si>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</si>
  <si>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</si>
  <si>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</si>
  <si>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</si>
  <si>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</si>
  <si>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</si>
  <si>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</si>
  <si>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</si>
  <si>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</si>
  <si>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</si>
  <si>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</si>
  <si>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</si>
  <si>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</si>
  <si>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</si>
  <si>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</si>
  <si>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</si>
  <si>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</si>
  <si>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</si>
  <si>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</si>
  <si>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</si>
  <si>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</si>
  <si>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</si>
  <si>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</si>
  <si>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</si>
  <si>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</si>
  <si>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</si>
  <si>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</si>
  <si>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</si>
  <si>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</si>
  <si>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</si>
  <si>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</si>
  <si>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</si>
  <si>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</si>
  <si>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</si>
  <si>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</si>
  <si>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</si>
  <si>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</si>
  <si>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</si>
  <si>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</si>
  <si>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</si>
  <si>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</si>
  <si>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</si>
  <si>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</si>
  <si>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</si>
  <si>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</si>
  <si>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</si>
  <si>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</si>
  <si>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</si>
  <si>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</si>
  <si>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</si>
  <si>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</si>
  <si>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</si>
  <si>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</si>
  <si>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</si>
  <si>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</si>
  <si>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</si>
  <si>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</si>
  <si>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</si>
  <si>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</si>
  <si>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</si>
  <si>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</si>
  <si>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</si>
  <si>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</si>
  <si>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</si>
  <si>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</si>
  <si>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</si>
  <si>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</si>
  <si>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</si>
  <si>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</si>
  <si>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</si>
  <si>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</si>
  <si>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</si>
  <si>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</si>
  <si>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</si>
  <si>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</si>
  <si>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</si>
  <si>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</si>
  <si>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</si>
  <si>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</si>
  <si>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</si>
  <si>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</si>
  <si>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</si>
  <si>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</si>
  <si>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</si>
  <si>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</si>
  <si>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</si>
  <si>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</si>
  <si>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</si>
  <si>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</si>
  <si>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</si>
  <si>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</si>
  <si>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</si>
  <si>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</si>
  <si>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</si>
  <si>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</si>
  <si>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</si>
  <si>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</si>
  <si>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</si>
  <si>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</si>
  <si>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</si>
  <si>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</si>
  <si>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</si>
  <si>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</si>
  <si>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</si>
  <si>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</si>
  <si>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</si>
  <si>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</si>
  <si>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</si>
  <si>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</si>
  <si>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</si>
  <si>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</si>
  <si>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</si>
  <si>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</si>
  <si>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</si>
  <si>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</si>
  <si>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</si>
  <si>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</si>
  <si>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</si>
  <si>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</si>
  <si>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</si>
  <si>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</si>
  <si>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</si>
  <si>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</si>
  <si>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</si>
  <si>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</si>
  <si>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</si>
  <si>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</si>
  <si>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</si>
  <si>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</si>
  <si>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</si>
  <si>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</si>
  <si>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</si>
  <si>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</si>
  <si>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</si>
  <si>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</si>
  <si>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</si>
  <si>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</si>
  <si>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</si>
  <si>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</si>
  <si>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</si>
  <si>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</si>
  <si>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</si>
  <si>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</si>
  <si>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</si>
  <si>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</si>
  <si>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</si>
  <si>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</si>
  <si>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</si>
  <si>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</si>
  <si>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</si>
  <si>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</si>
  <si>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</si>
  <si>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</si>
  <si>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</si>
  <si>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</si>
  <si>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</si>
  <si>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</si>
  <si>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</si>
  <si>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</si>
  <si>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</si>
  <si>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</si>
  <si>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</si>
  <si>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</si>
  <si>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</si>
  <si>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</si>
  <si>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</si>
  <si>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</si>
  <si>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</si>
  <si>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</si>
  <si>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</si>
  <si>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</si>
  <si>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</si>
  <si>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</si>
  <si>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</si>
  <si>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</si>
  <si>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</si>
  <si>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</si>
  <si>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</si>
  <si>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</si>
  <si>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</si>
  <si>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</si>
  <si>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</si>
  <si>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</si>
  <si>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</si>
  <si>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</si>
  <si>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</si>
  <si>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</si>
  <si>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</si>
  <si>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</si>
  <si>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</si>
  <si>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</si>
  <si>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</si>
  <si>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</si>
  <si>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</si>
  <si>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</si>
  <si>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</si>
  <si>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</si>
  <si>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</si>
  <si>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</si>
  <si>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</si>
  <si>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</si>
  <si>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</si>
  <si>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</si>
  <si>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</si>
  <si>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</si>
  <si>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</si>
  <si>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</si>
  <si>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</si>
  <si>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</si>
  <si>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</si>
  <si>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</si>
  <si>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</si>
  <si>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</si>
  <si>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</si>
  <si>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</si>
  <si>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</si>
  <si>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</si>
  <si>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</si>
  <si>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</si>
  <si>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</si>
  <si>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</si>
  <si>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</si>
  <si>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</si>
  <si>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</si>
  <si>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</si>
  <si>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</si>
  <si>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</si>
  <si>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</si>
  <si>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</si>
  <si>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</si>
  <si>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</si>
  <si>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</si>
  <si>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</si>
  <si>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</si>
  <si>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</si>
  <si>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</si>
  <si>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</si>
  <si>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</si>
  <si>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</si>
  <si>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</si>
  <si>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</si>
  <si>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</si>
  <si>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</si>
  <si>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</si>
  <si>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</si>
  <si>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</si>
  <si>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</si>
  <si>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</si>
  <si>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</si>
  <si>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</si>
  <si>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</si>
  <si>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</si>
  <si>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</si>
  <si>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</si>
  <si>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</si>
  <si>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</si>
  <si>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</si>
  <si>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</si>
  <si>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</si>
  <si>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</si>
  <si>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</si>
  <si>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</si>
  <si>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</si>
  <si>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</si>
  <si>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</si>
  <si>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</si>
  <si>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</si>
  <si>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</si>
  <si>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</si>
  <si>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</si>
  <si>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</si>
  <si>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</si>
  <si>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</si>
  <si>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</si>
  <si>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</si>
  <si>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</si>
  <si>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</si>
  <si>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</si>
  <si>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</si>
  <si>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</si>
  <si>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</si>
  <si>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</si>
  <si>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</si>
  <si>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</si>
  <si>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</si>
  <si>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</si>
  <si>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</si>
  <si>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</si>
  <si>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</si>
  <si>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</si>
  <si>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</si>
  <si>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</si>
  <si>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</si>
  <si>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</si>
  <si>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</si>
  <si>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</si>
  <si>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</si>
  <si>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</si>
  <si>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</si>
  <si>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</si>
  <si>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</si>
  <si>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</si>
  <si>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</si>
  <si>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</si>
  <si>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</si>
  <si>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</si>
  <si>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</si>
  <si>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</si>
  <si>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</si>
  <si>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</si>
  <si>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</si>
  <si>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</si>
  <si>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</si>
  <si>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</si>
  <si>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</si>
  <si>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</si>
  <si>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</si>
  <si>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</si>
  <si>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</si>
  <si>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</si>
  <si>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</si>
  <si>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</si>
  <si>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</si>
  <si>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</si>
  <si>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</si>
  <si>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</si>
  <si>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</si>
  <si>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</si>
  <si>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</si>
  <si>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</si>
  <si>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</si>
  <si>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</si>
  <si>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</si>
  <si>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</si>
  <si>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</si>
  <si>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</si>
  <si>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</si>
  <si>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</si>
  <si>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</si>
  <si>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</si>
  <si>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</si>
  <si>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</si>
  <si>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</si>
  <si>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</si>
  <si>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</si>
  <si>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</si>
  <si>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</si>
  <si>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</si>
  <si>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</si>
  <si>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</si>
  <si>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</si>
  <si>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</si>
  <si>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</si>
  <si>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</si>
  <si>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</si>
  <si>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</si>
  <si>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</si>
  <si>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</si>
  <si>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</si>
  <si>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</si>
  <si>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</si>
  <si>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</si>
  <si>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</si>
  <si>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</si>
  <si>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</si>
  <si>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</si>
  <si>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</si>
  <si>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</si>
  <si>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</si>
  <si>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</si>
  <si>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</si>
  <si>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</si>
  <si>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</si>
  <si>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</si>
  <si>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</si>
  <si>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</si>
  <si>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</si>
  <si>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</si>
  <si>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</si>
  <si>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</si>
  <si>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</si>
  <si>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</si>
  <si>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</si>
  <si>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</si>
  <si>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</si>
  <si>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</si>
  <si>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</si>
  <si>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</si>
  <si>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</si>
  <si>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</si>
  <si>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</si>
  <si>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</si>
  <si>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</si>
  <si>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</si>
  <si>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</si>
  <si>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</si>
  <si>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</si>
  <si>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</si>
  <si>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</si>
  <si>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</si>
  <si>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</si>
  <si>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</si>
  <si>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</si>
  <si>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</si>
  <si>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</si>
  <si>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</si>
  <si>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</si>
  <si>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</si>
  <si>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</si>
  <si>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</si>
  <si>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</si>
  <si>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</si>
  <si>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</si>
  <si>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</si>
  <si>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</si>
  <si>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</si>
  <si>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</si>
  <si>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</si>
  <si>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</si>
  <si>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</si>
  <si>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</si>
  <si>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</si>
  <si>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</si>
  <si>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</si>
  <si>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</si>
  <si>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</si>
  <si>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</si>
  <si>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</si>
  <si>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</si>
  <si>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</si>
  <si>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</si>
  <si>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</si>
  <si>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</si>
  <si>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</si>
  <si>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</si>
  <si>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</si>
  <si>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</si>
  <si>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</si>
  <si>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</si>
  <si>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</si>
  <si>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</si>
  <si>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</si>
  <si>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</si>
  <si>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</si>
  <si>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</si>
  <si>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</si>
  <si>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</si>
  <si>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</si>
  <si>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</si>
  <si>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</si>
  <si>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</si>
  <si>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</si>
  <si>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</si>
  <si>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</si>
  <si>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</si>
  <si>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</si>
  <si>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</si>
  <si>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</si>
  <si>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</si>
  <si>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</si>
  <si>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</si>
  <si>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</si>
  <si>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</si>
  <si>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</si>
  <si>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</si>
  <si>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</si>
  <si>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</si>
  <si>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</si>
  <si>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</si>
  <si>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</si>
  <si>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</si>
  <si>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</si>
  <si>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</si>
  <si>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</si>
  <si>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</si>
  <si>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</si>
  <si>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</si>
  <si>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</si>
  <si>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</si>
  <si>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</si>
  <si>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</si>
  <si>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</si>
  <si>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</si>
  <si>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</si>
  <si>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</si>
  <si>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</si>
  <si>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</si>
  <si>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</si>
  <si>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</si>
  <si>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</si>
  <si>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</si>
  <si>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</si>
  <si>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</si>
  <si>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</si>
  <si>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</si>
  <si>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</si>
  <si>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</si>
  <si>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</si>
  <si>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</si>
  <si>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</si>
  <si>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</si>
  <si>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</si>
  <si>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</si>
  <si>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</si>
  <si>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</si>
  <si>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</si>
  <si>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</si>
  <si>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</si>
  <si>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</si>
  <si>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</si>
  <si>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</si>
  <si>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</si>
  <si>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</si>
  <si>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</si>
  <si>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</si>
  <si>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</si>
  <si>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</si>
  <si>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</si>
  <si>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</si>
  <si>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</si>
  <si>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</si>
  <si>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</si>
  <si>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</si>
  <si>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</si>
  <si>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</si>
  <si>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</si>
  <si>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</si>
  <si>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</si>
  <si>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</si>
  <si>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</si>
  <si>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</si>
  <si>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</si>
  <si>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</si>
  <si>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</si>
  <si>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</si>
  <si>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</si>
  <si>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</si>
  <si>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</si>
  <si>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</si>
  <si>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</si>
  <si>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</si>
  <si>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</si>
  <si>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</si>
  <si>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</si>
  <si>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</si>
  <si>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</si>
  <si>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</si>
  <si>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</si>
  <si>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</si>
  <si>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</si>
  <si>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</si>
  <si>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</si>
  <si>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</si>
  <si>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</si>
  <si>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</si>
  <si>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</si>
  <si>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</si>
  <si>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</si>
  <si>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</si>
  <si>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</si>
  <si>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</si>
  <si>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</si>
  <si>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</si>
  <si>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</si>
  <si>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</si>
  <si>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</si>
  <si>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</si>
  <si>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</si>
  <si>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</si>
  <si>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</si>
  <si>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</si>
  <si>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</si>
  <si>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</si>
  <si>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</si>
  <si>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</si>
  <si>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</si>
  <si>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</si>
  <si>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</si>
  <si>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</si>
  <si>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</si>
  <si>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</si>
  <si>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</si>
  <si>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</si>
  <si>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</si>
  <si>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</si>
  <si>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</si>
  <si>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</si>
  <si>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</si>
  <si>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</si>
  <si>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</si>
  <si>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</si>
  <si>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</si>
  <si>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</si>
  <si>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</si>
  <si>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</si>
  <si>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</si>
  <si>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</si>
  <si>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</si>
  <si>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</si>
  <si>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</si>
  <si>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</si>
  <si>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</si>
  <si>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</si>
  <si>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</si>
  <si>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</si>
  <si>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</si>
  <si>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</si>
  <si>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</si>
  <si>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</si>
  <si>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</si>
  <si>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</si>
  <si>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</si>
  <si>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</si>
  <si>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</si>
  <si>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</si>
  <si>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</si>
  <si>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</si>
  <si>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</si>
  <si>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</si>
  <si>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</si>
  <si>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</si>
  <si>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</si>
  <si>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</si>
  <si>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</si>
  <si>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</si>
  <si>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</si>
  <si>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</si>
  <si>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</si>
  <si>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</si>
  <si>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</si>
  <si>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</si>
  <si>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</si>
  <si>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</si>
  <si>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</si>
  <si>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</si>
  <si>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</si>
  <si>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</si>
  <si>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</si>
  <si>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</si>
  <si>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</si>
  <si>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</si>
  <si>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</si>
  <si>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</si>
  <si>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</si>
  <si>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</si>
  <si>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</si>
  <si>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</si>
  <si>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</si>
  <si>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</si>
  <si>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</si>
  <si>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</si>
  <si>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</si>
  <si>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</si>
  <si>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</si>
  <si>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</si>
  <si>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</si>
  <si>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</si>
  <si>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</si>
  <si>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</si>
  <si>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</si>
  <si>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</si>
  <si>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</si>
  <si>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</si>
  <si>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</si>
  <si>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</si>
  <si>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</si>
  <si>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</si>
  <si>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</si>
  <si>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</si>
  <si>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</si>
  <si>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</si>
  <si>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</si>
  <si>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</si>
  <si>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</si>
  <si>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</si>
  <si>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</si>
  <si>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</si>
  <si>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</si>
  <si>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</si>
  <si>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</si>
  <si>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</si>
  <si>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</si>
  <si>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</si>
  <si>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</si>
  <si>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</si>
  <si>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</si>
  <si>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</si>
  <si>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</si>
  <si>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</si>
  <si>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</si>
  <si>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</si>
  <si>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</si>
  <si>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</si>
  <si>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</si>
  <si>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</si>
  <si>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</si>
  <si>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</si>
  <si>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</si>
  <si>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</si>
  <si>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</si>
  <si>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</si>
  <si>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</si>
  <si>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</si>
  <si>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</si>
  <si>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</si>
  <si>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</si>
  <si>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</si>
  <si>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</si>
  <si>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</si>
  <si>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</si>
  <si>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</si>
  <si>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</si>
  <si>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</si>
  <si>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</si>
  <si>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</si>
  <si>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</si>
  <si>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</si>
  <si>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</si>
  <si>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</si>
  <si>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</si>
  <si>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</si>
  <si>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</si>
  <si>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</si>
  <si>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</si>
  <si>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</si>
  <si>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</si>
  <si>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</si>
  <si>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</si>
  <si>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</si>
  <si>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</si>
  <si>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</si>
  <si>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</si>
  <si>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</si>
  <si>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</si>
  <si>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</si>
  <si>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</si>
  <si>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</si>
  <si>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</si>
  <si>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</si>
  <si>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</si>
  <si>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</si>
  <si>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</si>
  <si>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</si>
  <si>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</si>
  <si>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</si>
  <si>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</si>
  <si>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</si>
  <si>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</si>
  <si>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</si>
  <si>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</si>
  <si>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</si>
  <si>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</si>
  <si>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</si>
  <si>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</si>
  <si>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</si>
  <si>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</si>
  <si>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</si>
  <si>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</si>
  <si>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</si>
  <si>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</si>
  <si>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</si>
  <si>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</si>
  <si>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</si>
  <si>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</si>
  <si>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</si>
  <si>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</si>
  <si>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</si>
  <si>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</si>
  <si>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</si>
  <si>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</si>
  <si>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</si>
  <si>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</si>
  <si>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</si>
  <si>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</si>
  <si>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</si>
  <si>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</si>
  <si>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</si>
  <si>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</si>
  <si>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</si>
  <si>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</si>
  <si>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</si>
  <si>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</si>
  <si>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</si>
  <si>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</si>
  <si>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</si>
  <si>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</si>
  <si>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</si>
  <si>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</si>
  <si>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</si>
  <si>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</si>
  <si>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</si>
  <si>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</si>
  <si>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</si>
  <si>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</si>
  <si>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</si>
  <si>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</si>
  <si>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</si>
  <si>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</si>
  <si>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</si>
  <si>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</si>
  <si>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</si>
  <si>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</si>
  <si>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</si>
  <si>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</si>
  <si>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</si>
  <si>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</si>
  <si>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</si>
  <si>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</si>
  <si>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</si>
  <si>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</si>
  <si>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</si>
  <si>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</si>
  <si>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</si>
  <si>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</si>
  <si>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</si>
  <si>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</si>
  <si>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</si>
  <si>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</si>
  <si>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</si>
  <si>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</si>
  <si>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</si>
  <si>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</si>
  <si>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</si>
  <si>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</si>
  <si>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</si>
  <si>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</si>
  <si>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</si>
  <si>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</si>
  <si>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</si>
  <si>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</si>
  <si>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</si>
  <si>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</si>
  <si>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</si>
  <si>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</si>
  <si>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</si>
  <si>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</si>
  <si>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</si>
  <si>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</si>
  <si>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</si>
  <si>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</si>
  <si>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</si>
  <si>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</si>
  <si>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</si>
  <si>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</si>
  <si>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</si>
  <si>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</si>
  <si>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</si>
  <si>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</si>
  <si>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</si>
  <si>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</si>
  <si>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</si>
  <si>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</si>
  <si>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</si>
  <si>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</si>
  <si>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</si>
  <si>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</si>
  <si>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</si>
  <si>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</si>
  <si>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</si>
  <si>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</si>
  <si>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</si>
  <si>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</si>
  <si>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</si>
  <si>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</si>
  <si>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</si>
  <si>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</si>
  <si>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</si>
  <si>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</si>
  <si>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</si>
  <si>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</si>
  <si>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</si>
  <si>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</si>
  <si>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</si>
  <si>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</si>
  <si>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</si>
  <si>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</si>
  <si>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</si>
  <si>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</si>
  <si>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</si>
  <si>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</si>
  <si>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</si>
  <si>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</si>
  <si>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</si>
  <si>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</si>
  <si>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</si>
  <si>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</si>
  <si>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</si>
  <si>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</si>
  <si>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</si>
  <si>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</si>
  <si>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</si>
  <si>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</si>
  <si>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</si>
  <si>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</si>
  <si>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</si>
  <si>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</si>
  <si>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</si>
  <si>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</si>
  <si>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</si>
  <si>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</si>
  <si>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</si>
  <si>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</si>
  <si>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</si>
  <si>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</si>
  <si>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</si>
  <si>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</si>
  <si>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</si>
  <si>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</si>
  <si>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</si>
  <si>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</si>
  <si>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</si>
  <si>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</si>
  <si>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</si>
  <si>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</si>
  <si>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</si>
  <si>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</si>
  <si>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</si>
  <si>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</si>
  <si>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</si>
  <si>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</si>
  <si>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</si>
  <si>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</si>
  <si>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</si>
  <si>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</si>
  <si>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</si>
  <si>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</si>
  <si>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</si>
  <si>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</si>
  <si>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</si>
  <si>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</si>
  <si>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</si>
  <si>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</si>
  <si>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</si>
  <si>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</si>
  <si>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</si>
  <si>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</si>
  <si>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</si>
  <si>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</si>
  <si>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</si>
  <si>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</si>
  <si>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</si>
  <si>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</si>
  <si>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</si>
  <si>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</si>
  <si>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</si>
  <si>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</si>
  <si>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</si>
  <si>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</si>
  <si>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</si>
  <si>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</si>
  <si>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</si>
  <si>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</si>
  <si>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</si>
  <si>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</si>
  <si>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</si>
  <si>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</si>
  <si>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</si>
  <si>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</si>
  <si>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</si>
  <si>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</si>
  <si>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</si>
  <si>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</si>
  <si>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</si>
  <si>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</si>
  <si>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</si>
  <si>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</si>
  <si>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</si>
  <si>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</si>
  <si>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</si>
  <si>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</si>
  <si>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</si>
  <si>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</si>
  <si>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</si>
  <si>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</si>
  <si>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</si>
  <si>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</si>
  <si>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</si>
  <si>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</si>
  <si>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</si>
  <si>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</si>
  <si>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</si>
  <si>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</si>
  <si>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</si>
  <si>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</si>
  <si>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</si>
  <si>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</si>
  <si>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</si>
  <si>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</si>
  <si>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</si>
  <si>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</si>
  <si>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</si>
  <si>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</si>
  <si>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</si>
  <si>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</si>
  <si>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</si>
  <si>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</si>
  <si>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</si>
  <si>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</si>
  <si>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</si>
  <si>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</si>
  <si>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</si>
  <si>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</si>
  <si>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</si>
  <si>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</si>
  <si>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</si>
  <si>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</si>
  <si>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</si>
  <si>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</si>
  <si>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</si>
  <si>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</si>
  <si>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</si>
  <si>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</si>
  <si>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</si>
  <si>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</si>
  <si>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</si>
  <si>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</si>
  <si>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</si>
  <si>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</si>
  <si>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</si>
  <si>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</si>
  <si>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</si>
  <si>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</si>
  <si>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</si>
  <si>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</si>
  <si>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</si>
  <si>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</si>
  <si>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</si>
  <si>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</si>
  <si>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</si>
  <si>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</si>
  <si>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</si>
  <si>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</si>
  <si>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</si>
  <si>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</si>
  <si>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</si>
  <si>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</si>
  <si>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</si>
  <si>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</si>
  <si>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</si>
  <si>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</si>
  <si>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</si>
  <si>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</si>
  <si>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</si>
  <si>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</si>
  <si>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</si>
  <si>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</si>
  <si>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</si>
  <si>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</si>
  <si>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</si>
  <si>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</si>
  <si>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</si>
  <si>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</si>
  <si>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</si>
  <si>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</si>
  <si>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</si>
  <si>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</si>
  <si>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</si>
  <si>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</si>
  <si>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</si>
  <si>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</si>
  <si>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</si>
  <si>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</si>
  <si>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</si>
  <si>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</si>
  <si>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</si>
  <si>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</si>
  <si>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</si>
  <si>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</si>
  <si>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</si>
  <si>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</si>
  <si>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</si>
  <si>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</si>
  <si>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</si>
  <si>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</si>
  <si>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</si>
  <si>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</si>
  <si>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</si>
  <si>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</si>
  <si>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</si>
  <si>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</si>
  <si>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</si>
  <si>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</si>
  <si>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</si>
  <si>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</si>
  <si>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</si>
  <si>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</si>
  <si>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</si>
  <si>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</si>
  <si>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</si>
  <si>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</si>
  <si>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</si>
  <si>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</si>
  <si>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</si>
  <si>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</si>
  <si>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</si>
  <si>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</si>
  <si>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</si>
  <si>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</si>
  <si>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</si>
  <si>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</si>
  <si>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</si>
  <si>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</si>
  <si>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</si>
  <si>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</si>
  <si>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</si>
  <si>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</si>
  <si>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</si>
  <si>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</si>
  <si>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</si>
  <si>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</si>
  <si>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</si>
  <si>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</si>
  <si>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</si>
  <si>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</si>
  <si>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</si>
  <si>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</si>
  <si>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</si>
  <si>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</si>
  <si>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</si>
  <si>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</si>
  <si>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</si>
  <si>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</si>
  <si>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</si>
  <si>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</si>
  <si>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</si>
  <si>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</si>
  <si>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</si>
  <si>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</si>
  <si>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</si>
  <si>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</si>
  <si>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</si>
  <si>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</si>
  <si>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</si>
  <si>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</si>
  <si>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</si>
  <si>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</si>
  <si>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</si>
  <si>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</si>
  <si>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</si>
  <si>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</si>
  <si>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</si>
  <si>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</si>
  <si>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</si>
  <si>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</si>
  <si>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</si>
  <si>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</si>
  <si>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</si>
  <si>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</si>
  <si>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</si>
  <si>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</si>
  <si>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</si>
  <si>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</si>
  <si>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</si>
  <si>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</si>
  <si>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</si>
  <si>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</si>
  <si>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</si>
  <si>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</si>
  <si>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</si>
  <si>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</si>
  <si>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</si>
  <si>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</si>
  <si>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</si>
  <si>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</si>
  <si>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</si>
  <si>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</si>
  <si>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</si>
  <si>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</si>
  <si>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</si>
  <si>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</si>
  <si>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</si>
  <si>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</si>
  <si>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</si>
  <si>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</si>
  <si>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</si>
  <si>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</si>
  <si>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</si>
  <si>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</si>
  <si>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</si>
  <si>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</si>
  <si>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</si>
  <si>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</si>
  <si>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</si>
  <si>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</si>
  <si>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</si>
  <si>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</si>
  <si>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</si>
  <si>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</si>
  <si>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</si>
  <si>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</si>
  <si>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</si>
  <si>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</si>
  <si>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</si>
  <si>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</si>
  <si>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</si>
  <si>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</si>
  <si>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</si>
  <si>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</si>
  <si>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</si>
  <si>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</si>
  <si>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</si>
  <si>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</si>
  <si>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</si>
  <si>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</si>
  <si>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</si>
  <si>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</si>
  <si>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</si>
  <si>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</si>
  <si>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</si>
  <si>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</si>
  <si>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</si>
  <si>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</si>
  <si>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</si>
  <si>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</si>
  <si>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</si>
  <si>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</si>
  <si>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</si>
  <si>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</si>
  <si>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</si>
  <si>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</si>
  <si>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</si>
  <si>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</si>
  <si>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</si>
  <si>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</si>
  <si>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</si>
  <si>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</si>
  <si>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</si>
  <si>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</si>
  <si>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</si>
  <si>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</si>
  <si>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</si>
  <si>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</si>
  <si>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</si>
  <si>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</si>
  <si>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</si>
  <si>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</si>
  <si>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</si>
  <si>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</si>
  <si>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</si>
  <si>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</si>
  <si>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</si>
  <si>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</si>
  <si>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</si>
  <si>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</si>
  <si>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</si>
  <si>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</si>
  <si>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</si>
  <si>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</si>
  <si>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</si>
  <si>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</si>
  <si>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</si>
  <si>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</si>
  <si>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</si>
  <si>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</si>
  <si>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</si>
  <si>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</si>
  <si>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</si>
  <si>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</si>
  <si>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</si>
  <si>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</si>
  <si>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</si>
  <si>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</si>
  <si>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</si>
  <si>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</si>
  <si>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</si>
  <si>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</si>
  <si>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</si>
  <si>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</si>
  <si>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</si>
  <si>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</si>
  <si>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</si>
  <si>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</si>
  <si>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</si>
  <si>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</si>
  <si>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</si>
  <si>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</si>
  <si>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</si>
  <si>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</si>
  <si>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</si>
  <si>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</si>
  <si>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</si>
  <si>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</si>
  <si>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</si>
  <si>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</si>
  <si>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</si>
  <si>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</si>
  <si>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</si>
  <si>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</si>
  <si>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</si>
  <si>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</si>
  <si>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</si>
  <si>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</si>
  <si>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</si>
  <si>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</si>
  <si>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</si>
  <si>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</si>
  <si>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</si>
  <si>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</si>
  <si>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</si>
  <si>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</si>
  <si>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</si>
  <si>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</si>
  <si>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</si>
  <si>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</si>
  <si>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</si>
  <si>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</si>
  <si>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</si>
  <si>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</si>
  <si>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</si>
  <si>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</si>
  <si>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</si>
  <si>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</si>
  <si>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</si>
  <si>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</si>
  <si>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</si>
  <si>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</si>
  <si>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</si>
  <si>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</si>
  <si>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</si>
  <si>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</si>
  <si>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</si>
  <si>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</si>
  <si>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</si>
  <si>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</si>
  <si>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</si>
  <si>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</si>
  <si>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</si>
  <si>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</si>
  <si>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</si>
  <si>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</si>
  <si>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</si>
  <si>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</si>
  <si>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</si>
  <si>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</si>
  <si>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</si>
  <si>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</si>
  <si>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</si>
  <si>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</si>
  <si>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</si>
  <si>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</si>
  <si>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</si>
  <si>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</si>
  <si>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</si>
  <si>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</si>
  <si>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</si>
  <si>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</si>
  <si>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</si>
  <si>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</si>
  <si>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</si>
  <si>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</si>
  <si>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</si>
  <si>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</si>
  <si>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</si>
  <si>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</si>
  <si>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</si>
  <si>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</si>
  <si>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</si>
  <si>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</si>
  <si>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</si>
  <si>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</si>
  <si>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</si>
  <si>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</si>
  <si>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</si>
  <si>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</si>
  <si>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</si>
  <si>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</si>
  <si>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</si>
  <si>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</si>
  <si>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</si>
  <si>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</si>
  <si>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</si>
  <si>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</si>
  <si>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</si>
  <si>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</si>
  <si>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</si>
  <si>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</si>
  <si>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</si>
  <si>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</si>
  <si>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</si>
  <si>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</si>
  <si>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</si>
  <si>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</si>
  <si>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</si>
  <si>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</si>
  <si>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</si>
  <si>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</si>
  <si>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</si>
  <si>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</si>
  <si>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</si>
  <si>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</si>
  <si>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</si>
  <si>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</si>
  <si>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</si>
  <si>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</si>
  <si>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</si>
  <si>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</si>
  <si>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</si>
  <si>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</si>
  <si>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</si>
  <si>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</si>
  <si>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</si>
  <si>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</si>
  <si>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</si>
  <si>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</si>
  <si>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</si>
  <si>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</si>
  <si>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</si>
  <si>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</si>
  <si>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</si>
  <si>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</si>
  <si>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</si>
  <si>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</si>
  <si>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</si>
  <si>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</si>
  <si>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</si>
  <si>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</si>
  <si>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</si>
  <si>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</si>
  <si>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</si>
  <si>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</si>
  <si>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</si>
  <si>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</si>
  <si>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</si>
  <si>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</si>
  <si>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</si>
  <si>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</si>
  <si>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</si>
  <si>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</si>
  <si>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</si>
  <si>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</si>
  <si>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</si>
  <si>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</si>
  <si>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</si>
  <si>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</si>
  <si>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</si>
  <si>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</si>
  <si>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</si>
  <si>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</si>
  <si>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</si>
  <si>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</si>
  <si>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</si>
  <si>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</si>
  <si>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</si>
  <si>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</si>
  <si>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</si>
  <si>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</si>
  <si>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</si>
  <si>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</si>
  <si>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</si>
  <si>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</si>
  <si>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</si>
  <si>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</si>
  <si>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</si>
  <si>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</si>
  <si>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</si>
  <si>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</si>
  <si>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</si>
  <si>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</si>
  <si>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</si>
  <si>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</si>
  <si>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</si>
  <si>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</si>
  <si>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</si>
  <si>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</si>
  <si>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</si>
  <si>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</si>
  <si>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</si>
  <si>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</si>
  <si>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</si>
  <si>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</si>
  <si>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</si>
  <si>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</si>
  <si>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</si>
  <si>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</si>
  <si>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</si>
  <si>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</si>
  <si>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</si>
  <si>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</si>
  <si>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</si>
  <si>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</si>
  <si>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</si>
  <si>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</si>
  <si>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</si>
  <si>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</si>
  <si>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</si>
  <si>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</si>
  <si>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</si>
  <si>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</si>
  <si>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</si>
  <si>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</si>
  <si>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</si>
  <si>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</si>
  <si>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</si>
  <si>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</si>
  <si>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</si>
  <si>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</si>
  <si>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</si>
  <si>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</si>
  <si>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</si>
  <si>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</si>
  <si>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</si>
  <si>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</si>
  <si>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</si>
  <si>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</si>
  <si>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</si>
  <si>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</si>
  <si>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</si>
  <si>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</si>
  <si>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</si>
  <si>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</si>
  <si>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</si>
  <si>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</si>
  <si>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</si>
  <si>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</si>
  <si>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</si>
  <si>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</si>
  <si>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</si>
  <si>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</si>
  <si>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</si>
  <si>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</si>
  <si>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</si>
  <si>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</si>
  <si>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</si>
  <si>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</si>
  <si>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</si>
  <si>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</si>
  <si>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</si>
  <si>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</si>
  <si>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</si>
  <si>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</si>
  <si>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</si>
  <si>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</si>
  <si>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</si>
  <si>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</si>
  <si>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</si>
  <si>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</si>
  <si>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</si>
  <si>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</si>
  <si>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</si>
  <si>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</si>
  <si>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</si>
  <si>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</si>
  <si>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</si>
  <si>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</si>
  <si>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</si>
  <si>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</si>
  <si>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</si>
  <si>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</si>
  <si>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</si>
  <si>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</si>
  <si>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</si>
  <si>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</si>
  <si>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</si>
  <si>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</si>
  <si>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</si>
  <si>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</si>
  <si>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</si>
  <si>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</si>
  <si>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</si>
  <si>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</si>
  <si>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</si>
  <si>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</si>
  <si>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</si>
  <si>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</si>
  <si>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</si>
  <si>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</si>
  <si>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</si>
  <si>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</si>
  <si>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</si>
  <si>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</si>
  <si>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</si>
  <si>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</si>
  <si>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</si>
  <si>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</si>
  <si>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</si>
  <si>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</si>
  <si>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</si>
  <si>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</si>
  <si>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</si>
  <si>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</si>
  <si>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</si>
  <si>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</si>
  <si>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</si>
  <si>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</si>
  <si>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</si>
  <si>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</si>
  <si>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</si>
  <si>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</si>
  <si>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</si>
  <si>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</si>
  <si>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</si>
  <si>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</si>
  <si>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</si>
  <si>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</si>
  <si>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</si>
  <si>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</si>
  <si>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</si>
  <si>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</si>
  <si>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</si>
  <si>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</si>
  <si>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</si>
  <si>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</si>
  <si>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</si>
  <si>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</si>
  <si>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</si>
  <si>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</si>
  <si>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</si>
  <si>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</si>
  <si>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</si>
  <si>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</si>
  <si>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</si>
  <si>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</si>
  <si>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</si>
  <si>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</si>
  <si>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</si>
  <si>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</si>
  <si>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</si>
  <si>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</si>
  <si>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</si>
  <si>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</si>
  <si>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</si>
  <si>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</si>
  <si>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</si>
  <si>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</si>
  <si>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</si>
  <si>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</si>
  <si>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</si>
  <si>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</si>
  <si>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</si>
  <si>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</si>
  <si>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</si>
  <si>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</si>
  <si>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</si>
  <si>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</si>
  <si>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</si>
  <si>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</si>
  <si>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</si>
  <si>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</si>
  <si>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</si>
  <si>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</si>
  <si>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</si>
  <si>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</si>
  <si>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</si>
  <si>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</si>
  <si>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</si>
  <si>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</si>
  <si>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</si>
  <si>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</si>
  <si>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</si>
  <si>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</si>
  <si>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</si>
  <si>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</si>
  <si>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</si>
  <si>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</si>
  <si>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</si>
  <si>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</si>
  <si>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</si>
  <si>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</si>
  <si>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</si>
  <si>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</si>
  <si>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</si>
  <si>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</si>
  <si>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</si>
  <si>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</si>
  <si>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</si>
  <si>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</si>
  <si>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</si>
  <si>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</si>
  <si>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</si>
  <si>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</si>
  <si>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</si>
  <si>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</si>
  <si>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</si>
  <si>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</si>
  <si>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</si>
  <si>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</si>
  <si>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</si>
  <si>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</si>
  <si>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</si>
  <si>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</si>
  <si>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</si>
  <si>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</si>
  <si>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</si>
  <si>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</si>
  <si>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</si>
  <si>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</si>
  <si>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</si>
  <si>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</si>
  <si>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</si>
  <si>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</si>
  <si>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</si>
  <si>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</si>
  <si>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</si>
  <si>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</si>
  <si>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</si>
  <si>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</si>
  <si>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</si>
  <si>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</si>
  <si>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</si>
  <si>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</si>
  <si>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</si>
  <si>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</si>
  <si>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</si>
  <si>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</si>
  <si>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</si>
  <si>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</si>
  <si>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</si>
  <si>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</si>
  <si>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</si>
  <si>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</si>
  <si>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</si>
  <si>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</si>
  <si>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</si>
  <si>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</si>
  <si>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</si>
  <si>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</si>
  <si>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</si>
  <si>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</si>
  <si>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</si>
  <si>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</si>
  <si>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</si>
  <si>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</si>
  <si>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</si>
  <si>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</si>
  <si>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</si>
  <si>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</si>
  <si>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</si>
  <si>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</si>
  <si>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</si>
  <si>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</si>
  <si>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</si>
  <si>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</si>
  <si>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</si>
  <si>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</si>
  <si>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</si>
  <si>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</si>
  <si>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</si>
  <si>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</si>
  <si>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</si>
  <si>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</si>
  <si>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</si>
  <si>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</si>
  <si>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</si>
  <si>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</si>
  <si>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</si>
  <si>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</si>
  <si>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</si>
  <si>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</si>
  <si>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</si>
  <si>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</si>
  <si>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</si>
  <si>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</si>
  <si>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</si>
  <si>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</si>
  <si>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</si>
  <si>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</si>
  <si>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</si>
  <si>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</si>
  <si>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</si>
  <si>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</si>
  <si>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</si>
  <si>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</si>
  <si>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</si>
  <si>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</si>
  <si>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</si>
  <si>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</si>
  <si>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</si>
  <si>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</si>
  <si>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</si>
  <si>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</si>
  <si>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</si>
  <si>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</si>
  <si>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</si>
  <si>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</si>
  <si>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</si>
  <si>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</si>
  <si>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</si>
  <si>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</si>
  <si>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</si>
  <si>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</si>
  <si>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</si>
  <si>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</si>
  <si>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</si>
  <si>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</si>
  <si>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</si>
  <si>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</si>
  <si>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</si>
  <si>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</si>
  <si>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</si>
  <si>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</si>
  <si>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</si>
  <si>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</si>
  <si>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</si>
  <si>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</si>
  <si>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</si>
  <si>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</si>
  <si>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</si>
  <si>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</si>
  <si>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</si>
  <si>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</si>
  <si>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</si>
  <si>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</si>
  <si>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</si>
  <si>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</si>
  <si>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</si>
  <si>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</si>
  <si>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</si>
  <si>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</si>
  <si>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</si>
  <si>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</si>
  <si>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</si>
  <si>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</si>
  <si>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</si>
  <si>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</si>
  <si>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</si>
  <si>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</si>
  <si>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</si>
  <si>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</si>
  <si>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</si>
  <si>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</si>
  <si>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</si>
  <si>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</si>
  <si>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</si>
  <si>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</si>
  <si>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</si>
  <si>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</si>
  <si>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</si>
  <si>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</si>
  <si>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</si>
  <si>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</si>
  <si>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</si>
  <si>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</si>
  <si>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</si>
  <si>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</si>
  <si>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</si>
  <si>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</si>
  <si>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</si>
  <si>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</si>
  <si>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</si>
  <si>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</si>
  <si>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</si>
  <si>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</si>
  <si>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</si>
  <si>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</si>
  <si>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</si>
  <si>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</si>
  <si>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</si>
  <si>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</si>
  <si>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</si>
  <si>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</si>
  <si>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</si>
  <si>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</si>
  <si>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</si>
  <si>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</si>
  <si>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</si>
  <si>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</si>
  <si>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</si>
  <si>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</si>
  <si>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</si>
  <si>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</si>
  <si>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</si>
  <si>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</si>
  <si>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</si>
  <si>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</si>
  <si>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</si>
  <si>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</si>
  <si>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</si>
  <si>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</si>
  <si>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</si>
  <si>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</si>
  <si>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</si>
  <si>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</si>
  <si>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</si>
  <si>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</si>
  <si>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</si>
  <si>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</si>
  <si>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</si>
  <si>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</si>
  <si>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</si>
  <si>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</si>
  <si>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</si>
  <si>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</si>
  <si>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</si>
  <si>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</si>
  <si>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</si>
  <si>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</si>
  <si>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</si>
  <si>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</si>
  <si>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</si>
  <si>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</si>
  <si>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</si>
  <si>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</si>
  <si>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</si>
  <si>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</si>
  <si>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</si>
  <si>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</si>
  <si>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</si>
  <si>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</si>
  <si>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</si>
  <si>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</si>
  <si>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</si>
  <si>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</si>
  <si>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</si>
  <si>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</si>
  <si>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</si>
  <si>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</si>
  <si>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</si>
  <si>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</si>
  <si>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</si>
  <si>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</si>
  <si>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</si>
  <si>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</si>
  <si>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</si>
  <si>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</si>
  <si>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</si>
  <si>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</si>
  <si>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</si>
  <si>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</si>
  <si>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</si>
  <si>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</si>
  <si>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</si>
  <si>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</si>
  <si>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</si>
  <si>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</si>
  <si>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</si>
  <si>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</si>
  <si>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</si>
  <si>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</si>
  <si>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</si>
  <si>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</si>
  <si>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</si>
  <si>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</si>
  <si>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</si>
  <si>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</si>
  <si>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</si>
  <si>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</si>
  <si>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</si>
  <si>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</si>
  <si>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</si>
  <si>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</si>
  <si>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</si>
  <si>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</si>
  <si>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</si>
  <si>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</si>
  <si>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</si>
  <si>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</si>
  <si>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</si>
  <si>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</si>
  <si>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</si>
  <si>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</si>
  <si>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</si>
  <si>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</si>
  <si>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</si>
  <si>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</si>
  <si>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</si>
  <si>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</si>
  <si>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</si>
  <si>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</si>
  <si>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</si>
  <si>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</si>
  <si>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</si>
  <si>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</si>
  <si>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</si>
  <si>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</si>
  <si>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</si>
  <si>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</si>
  <si>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</si>
  <si>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</si>
  <si>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</si>
  <si>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</si>
  <si>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</si>
  <si>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</si>
  <si>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</si>
  <si>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</si>
  <si>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</si>
  <si>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</si>
  <si>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</si>
  <si>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</si>
  <si>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</si>
  <si>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</si>
  <si>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</si>
  <si>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</si>
  <si>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</si>
  <si>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</si>
  <si>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</si>
  <si>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</si>
  <si>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</si>
  <si>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</si>
  <si>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</si>
  <si>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</si>
  <si>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</si>
  <si>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</si>
  <si>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</si>
  <si>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</si>
  <si>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</si>
  <si>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</si>
  <si>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</si>
  <si>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</si>
  <si>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</si>
  <si>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</si>
  <si>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</si>
  <si>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</si>
  <si>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</si>
  <si>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</si>
  <si>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</si>
  <si>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</si>
  <si>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</si>
  <si>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</si>
  <si>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</si>
  <si>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</si>
  <si>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</si>
  <si>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</si>
  <si>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</si>
  <si>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</si>
  <si>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</si>
  <si>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</si>
  <si>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</si>
  <si>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</si>
  <si>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</si>
  <si>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</si>
  <si>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</si>
  <si>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</si>
  <si>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</si>
  <si>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</si>
  <si>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</si>
  <si>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</si>
  <si>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</si>
  <si>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</si>
  <si>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</si>
  <si>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</si>
  <si>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</si>
  <si>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</si>
  <si>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</si>
  <si>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</si>
  <si>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</si>
  <si>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</si>
  <si>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</si>
  <si>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</si>
  <si>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</si>
  <si>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</si>
  <si>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</si>
  <si>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</si>
  <si>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</si>
  <si>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</si>
  <si>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</si>
  <si>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</si>
  <si>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</si>
  <si>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</si>
  <si>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</si>
  <si>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</si>
  <si>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</si>
  <si>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</si>
  <si>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</si>
  <si>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</si>
  <si>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</si>
  <si>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</si>
  <si>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</si>
  <si>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</si>
  <si>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</si>
  <si>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</si>
  <si>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</si>
  <si>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</si>
  <si>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</si>
  <si>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</si>
  <si>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</si>
  <si>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</si>
  <si>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</si>
  <si>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</si>
  <si>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</si>
  <si>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</si>
  <si>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</si>
  <si>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</si>
  <si>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</si>
  <si>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</si>
  <si>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</si>
  <si>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</si>
  <si>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</si>
  <si>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</si>
  <si>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</si>
  <si>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</si>
  <si>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</si>
  <si>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</si>
  <si>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</si>
  <si>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</si>
  <si>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</si>
  <si>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</si>
  <si>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</si>
  <si>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</si>
  <si>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</si>
  <si>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</si>
  <si>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</si>
  <si>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</si>
  <si>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</si>
  <si>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</si>
  <si>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</si>
  <si>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</si>
  <si>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</si>
  <si>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</si>
  <si>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</si>
  <si>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</si>
  <si>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</si>
  <si>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</si>
  <si>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</si>
  <si>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</si>
  <si>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</si>
  <si>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</si>
  <si>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</si>
  <si>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</si>
  <si>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</si>
  <si>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</si>
  <si>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</si>
  <si>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</si>
  <si>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</si>
  <si>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</si>
  <si>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</si>
  <si>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</si>
  <si>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</si>
  <si>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</si>
  <si>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</si>
  <si>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</si>
  <si>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</si>
  <si>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</si>
  <si>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</si>
  <si>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</si>
  <si>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</si>
  <si>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</si>
  <si>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</si>
  <si>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</si>
  <si>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</si>
  <si>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</si>
  <si>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</si>
  <si>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</si>
  <si>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</si>
  <si>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</si>
  <si>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</si>
  <si>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</si>
  <si>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</si>
  <si>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</si>
  <si>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</si>
  <si>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</si>
  <si>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</si>
  <si>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</si>
  <si>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</si>
  <si>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</si>
  <si>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</si>
  <si>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</si>
  <si>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</si>
  <si>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</si>
  <si>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</si>
  <si>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</si>
  <si>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</si>
  <si>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</si>
  <si>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</si>
  <si>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</si>
  <si>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</si>
  <si>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</si>
  <si>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</si>
  <si>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</si>
  <si>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</si>
  <si>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</si>
  <si>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</si>
  <si>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</si>
  <si>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</si>
  <si>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</si>
  <si>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</si>
  <si>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</si>
  <si>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</si>
  <si>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</si>
  <si>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</si>
  <si>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</si>
  <si>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</si>
  <si>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</si>
  <si>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</si>
  <si>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</si>
  <si>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</si>
  <si>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</si>
  <si>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</si>
  <si>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</si>
  <si>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</si>
  <si>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</si>
  <si>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</si>
  <si>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</si>
  <si>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</si>
  <si>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</si>
  <si>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</si>
  <si>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</si>
  <si>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</si>
  <si>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</si>
  <si>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</si>
  <si>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</si>
  <si>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</si>
  <si>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</si>
  <si>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</si>
  <si>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</si>
  <si>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</si>
  <si>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</si>
  <si>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</si>
  <si>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</si>
  <si>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</si>
  <si>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</si>
  <si>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</si>
  <si>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</si>
  <si>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</si>
  <si>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</si>
  <si>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</si>
  <si>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</si>
  <si>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</si>
  <si>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</si>
  <si>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</si>
  <si>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</si>
  <si>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</si>
  <si>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</si>
  <si>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</si>
  <si>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</si>
  <si>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</si>
  <si>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</si>
  <si>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</si>
  <si>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</si>
  <si>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</si>
  <si>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</si>
  <si>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</si>
  <si>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</si>
  <si>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</si>
  <si>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</si>
  <si>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</si>
  <si>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</si>
  <si>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</si>
  <si>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</si>
  <si>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</si>
  <si>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</si>
  <si>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</si>
  <si>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</si>
  <si>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</si>
  <si>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</si>
  <si>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</si>
  <si>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</si>
  <si>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</si>
  <si>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</si>
  <si>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</si>
  <si>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</si>
  <si>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</si>
  <si>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</si>
  <si>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</si>
  <si>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</si>
  <si>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</si>
  <si>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</si>
  <si>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</si>
  <si>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</si>
  <si>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</si>
  <si>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</si>
  <si>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</si>
  <si>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</si>
  <si>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</si>
  <si>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</si>
  <si>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</si>
  <si>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</si>
  <si>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</si>
  <si>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</si>
  <si>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</si>
  <si>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</si>
  <si>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</si>
  <si>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</si>
  <si>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</si>
  <si>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</si>
  <si>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</si>
  <si>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</si>
  <si>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</si>
  <si>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</si>
  <si>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</si>
  <si>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</si>
  <si>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</si>
  <si>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</si>
  <si>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</si>
  <si>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</si>
  <si>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</si>
  <si>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</si>
  <si>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</si>
  <si>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</si>
  <si>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</si>
  <si>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</si>
  <si>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</si>
  <si>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</si>
  <si>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</si>
  <si>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</si>
  <si>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</si>
  <si>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</si>
  <si>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</si>
  <si>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</si>
  <si>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</si>
  <si>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</si>
  <si>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</si>
  <si>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</si>
  <si>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</si>
  <si>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</si>
  <si>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</si>
  <si>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</si>
  <si>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</si>
  <si>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</si>
  <si>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</si>
  <si>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</si>
  <si>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</si>
  <si>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</si>
  <si>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</si>
  <si>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</si>
  <si>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</si>
  <si>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</si>
  <si>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</si>
  <si>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</si>
  <si>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</si>
  <si>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</si>
  <si>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</si>
  <si>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</si>
  <si>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</si>
  <si>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</si>
  <si>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</si>
  <si>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</si>
  <si>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</si>
  <si>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</si>
  <si>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</si>
  <si>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</si>
  <si>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</si>
  <si>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</si>
  <si>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</si>
  <si>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</si>
  <si>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</si>
  <si>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</si>
  <si>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</si>
  <si>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</si>
  <si>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</si>
  <si>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</si>
  <si>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</si>
  <si>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</si>
  <si>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</si>
  <si>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</si>
  <si>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</si>
  <si>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</si>
  <si>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</si>
  <si>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</si>
  <si>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</si>
  <si>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</si>
  <si>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</si>
  <si>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</si>
  <si>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</si>
  <si>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</si>
  <si>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</si>
  <si>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</si>
  <si>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</si>
  <si>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</si>
  <si>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</si>
  <si>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</si>
  <si>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</si>
  <si>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</si>
  <si>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</si>
  <si>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</si>
  <si>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</si>
  <si>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</si>
  <si>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</si>
  <si>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</si>
  <si>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</si>
  <si>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</si>
  <si>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</si>
  <si>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</si>
  <si>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</si>
  <si>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</si>
  <si>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</si>
  <si>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</si>
  <si>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</si>
  <si>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</si>
  <si>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</si>
  <si>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</si>
  <si>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</si>
  <si>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</si>
  <si>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</si>
  <si>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</si>
  <si>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</si>
  <si>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</si>
  <si>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</si>
  <si>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</si>
  <si>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</si>
  <si>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</si>
  <si>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</si>
  <si>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</si>
  <si>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</si>
  <si>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</si>
  <si>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</si>
  <si>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</si>
  <si>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</si>
  <si>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</si>
  <si>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</si>
  <si>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</si>
  <si>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</si>
  <si>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</si>
  <si>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</si>
  <si>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</si>
  <si>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</si>
  <si>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</si>
  <si>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</si>
  <si>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</si>
  <si>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</si>
  <si>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</si>
  <si>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</si>
  <si>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</si>
  <si>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</si>
  <si>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</si>
  <si>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</si>
  <si>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</si>
  <si>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</si>
  <si>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</si>
  <si>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</si>
  <si>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</si>
  <si>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</si>
  <si>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</si>
  <si>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</si>
  <si>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</si>
  <si>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</si>
  <si>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</si>
  <si>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</si>
  <si>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</si>
  <si>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</si>
  <si>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</si>
  <si>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</si>
  <si>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</si>
  <si>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</si>
  <si>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</si>
  <si>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</si>
  <si>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</si>
  <si>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</si>
  <si>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</si>
  <si>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</si>
  <si>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</si>
  <si>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</si>
  <si>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</si>
  <si>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</si>
  <si>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</si>
  <si>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</si>
  <si>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</si>
  <si>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</si>
  <si>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</si>
  <si>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</si>
  <si>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</si>
  <si>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</si>
  <si>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</si>
  <si>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</si>
  <si>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</si>
  <si>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</si>
  <si>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</si>
  <si>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</si>
  <si>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</si>
  <si>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</si>
  <si>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</si>
  <si>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</si>
  <si>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</si>
  <si>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</si>
  <si>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</si>
  <si>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</si>
  <si>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</si>
  <si>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</si>
  <si>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</si>
  <si>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</si>
  <si>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</si>
  <si>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</si>
  <si>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</si>
  <si>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</si>
  <si>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</si>
  <si>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</si>
  <si>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</si>
  <si>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</si>
  <si>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</si>
  <si>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</si>
  <si>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</si>
  <si>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</si>
  <si>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</si>
  <si>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</si>
  <si>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</si>
  <si>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</si>
  <si>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</si>
  <si>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</si>
  <si>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</si>
  <si>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</si>
  <si>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</si>
  <si>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</si>
  <si>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</si>
  <si>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</si>
  <si>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</si>
  <si>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</si>
  <si>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</si>
  <si>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</si>
  <si>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</si>
  <si>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</si>
  <si>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</si>
  <si>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</si>
  <si>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</si>
  <si>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</si>
  <si>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</si>
  <si>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</si>
  <si>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</si>
  <si>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</si>
  <si>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</si>
  <si>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</si>
  <si>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</si>
  <si>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</si>
  <si>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</si>
  <si>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</si>
  <si>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</si>
  <si>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</si>
  <si>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</si>
  <si>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</si>
  <si>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</si>
  <si>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</si>
  <si>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</si>
  <si>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</si>
  <si>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</si>
  <si>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</si>
  <si>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</si>
  <si>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</si>
  <si>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</si>
  <si>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</si>
  <si>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</si>
  <si>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</si>
  <si>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</si>
  <si>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</si>
  <si>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</si>
  <si>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</si>
  <si>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</si>
  <si>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</si>
  <si>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</si>
  <si>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</si>
  <si>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</si>
  <si>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</si>
  <si>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</si>
  <si>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</si>
  <si>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</si>
  <si>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</si>
  <si>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</si>
  <si>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</si>
  <si>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</si>
  <si>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</si>
  <si>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</si>
  <si>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</si>
  <si>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</si>
  <si>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</si>
  <si>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</si>
  <si>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</si>
  <si>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</si>
  <si>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</si>
  <si>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</si>
  <si>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</si>
  <si>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</si>
  <si>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</si>
  <si>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</si>
  <si>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</si>
  <si>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</si>
  <si>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</si>
  <si>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</si>
  <si>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</si>
  <si>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</si>
  <si>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</si>
  <si>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</si>
  <si>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</si>
  <si>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</si>
  <si>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</si>
  <si>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</si>
  <si>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</si>
  <si>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</si>
  <si>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</si>
  <si>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</si>
  <si>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</si>
  <si>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</si>
  <si>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</si>
  <si>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</si>
  <si>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</si>
  <si>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</si>
  <si>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</si>
  <si>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</si>
  <si>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</si>
  <si>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</si>
  <si>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</si>
  <si>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</si>
  <si>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</si>
  <si>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</si>
  <si>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</si>
  <si>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</si>
  <si>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</si>
  <si>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</si>
  <si>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</si>
  <si>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</si>
  <si>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</si>
  <si>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</si>
  <si>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</si>
  <si>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</si>
  <si>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</si>
  <si>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</si>
  <si>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</si>
  <si>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</si>
  <si>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</si>
  <si>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</si>
  <si>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</si>
  <si>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</si>
  <si>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</si>
  <si>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</si>
  <si>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</si>
  <si>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</si>
  <si>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</si>
  <si>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</si>
  <si>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</si>
  <si>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</si>
  <si>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</si>
  <si>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</si>
  <si>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</si>
  <si>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</si>
  <si>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</si>
  <si>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</si>
  <si>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</si>
  <si>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</si>
  <si>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</si>
  <si>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</si>
  <si>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</si>
  <si>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</si>
  <si>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</si>
  <si>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</si>
  <si>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</si>
  <si>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</si>
  <si>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</si>
  <si>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</si>
  <si>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</si>
  <si>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</si>
  <si>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</si>
  <si>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</si>
  <si>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</si>
  <si>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</si>
  <si>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</si>
  <si>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</si>
  <si>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</si>
  <si>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</si>
  <si>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</si>
  <si>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</si>
  <si>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</si>
  <si>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</si>
  <si>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</si>
  <si>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</si>
  <si>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</si>
  <si>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</si>
  <si>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</si>
  <si>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</si>
  <si>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</si>
  <si>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</si>
  <si>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</si>
  <si>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</si>
  <si>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</si>
  <si>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</si>
  <si>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</si>
  <si>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</si>
  <si>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</si>
  <si>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</si>
  <si>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</si>
  <si>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</si>
  <si>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</si>
  <si>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</si>
  <si>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</si>
  <si>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</si>
  <si>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</si>
  <si>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</si>
  <si>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</si>
  <si>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</si>
  <si>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</si>
  <si>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</si>
  <si>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</si>
  <si>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</si>
  <si>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</si>
  <si>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</si>
  <si>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</si>
  <si>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</si>
  <si>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</si>
  <si>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</si>
  <si>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</si>
  <si>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</si>
  <si>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</si>
  <si>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</si>
  <si>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</si>
  <si>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</si>
  <si>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</si>
  <si>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</si>
  <si>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</si>
  <si>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</si>
  <si>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</si>
  <si>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</si>
  <si>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</si>
  <si>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</si>
  <si>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</si>
  <si>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</si>
  <si>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</si>
  <si>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</si>
  <si>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</si>
  <si>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</si>
  <si>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</si>
  <si>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</si>
  <si>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</si>
  <si>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</si>
  <si>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</si>
  <si>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</si>
  <si>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</si>
  <si>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</si>
  <si>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</si>
  <si>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</si>
  <si>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</si>
  <si>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</si>
  <si>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</si>
  <si>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</si>
  <si>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</si>
  <si>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</si>
  <si>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</si>
  <si>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</si>
  <si>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</si>
  <si>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</si>
  <si>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</si>
  <si>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</si>
  <si>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</si>
  <si>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</si>
  <si>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</si>
  <si>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</si>
  <si>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</si>
  <si>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</si>
  <si>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</si>
  <si>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</si>
  <si>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</si>
  <si>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</si>
  <si>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</si>
  <si>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</si>
  <si>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</si>
  <si>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</si>
  <si>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</si>
  <si>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</si>
  <si>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</si>
  <si>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</si>
  <si>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</si>
  <si>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</si>
  <si>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</si>
  <si>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</si>
  <si>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</si>
  <si>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</si>
  <si>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</si>
  <si>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</si>
  <si>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</si>
  <si>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</si>
  <si>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</si>
  <si>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</si>
  <si>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</si>
  <si>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</si>
  <si>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</si>
  <si>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</si>
  <si>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</si>
  <si>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</si>
  <si>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</si>
  <si>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</si>
  <si>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</si>
  <si>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</si>
  <si>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</si>
  <si>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</si>
  <si>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</si>
  <si>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</si>
  <si>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</si>
  <si>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</si>
  <si>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</si>
  <si>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</si>
  <si>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</si>
  <si>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</si>
  <si>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</si>
  <si>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</si>
  <si>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</si>
  <si>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</si>
  <si>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</si>
  <si>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</si>
  <si>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</si>
  <si>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</si>
  <si>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</si>
  <si>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</si>
  <si>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</si>
  <si>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</si>
  <si>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</si>
  <si>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</si>
  <si>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</si>
  <si>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</si>
  <si>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</si>
  <si>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</si>
  <si>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</si>
  <si>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</si>
  <si>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</si>
  <si>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</si>
  <si>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</si>
  <si>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</si>
  <si>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</si>
  <si>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</si>
  <si>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</si>
  <si>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</si>
  <si>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</si>
  <si>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</si>
  <si>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</si>
  <si>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</si>
  <si>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</si>
  <si>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</si>
  <si>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</si>
  <si>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</si>
  <si>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</si>
  <si>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</si>
  <si>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</si>
  <si>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</si>
  <si>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</si>
  <si>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</si>
  <si>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</si>
  <si>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</si>
  <si>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</si>
  <si>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</si>
  <si>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</si>
  <si>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</si>
  <si>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</si>
  <si>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</si>
  <si>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</si>
  <si>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</si>
  <si>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</si>
  <si>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</si>
  <si>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</si>
  <si>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</si>
  <si>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</si>
  <si>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</si>
  <si>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</si>
  <si>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</si>
  <si>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</si>
  <si>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</si>
  <si>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</si>
  <si>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</si>
  <si>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</si>
  <si>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</si>
  <si>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</si>
  <si>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</si>
  <si>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</si>
  <si>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</si>
  <si>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</si>
  <si>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</si>
  <si>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</si>
  <si>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</si>
  <si>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</si>
  <si>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</si>
  <si>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</si>
  <si>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</si>
  <si>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</si>
  <si>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</si>
  <si>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</si>
  <si>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</si>
  <si>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</si>
  <si>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</si>
  <si>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</si>
  <si>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</si>
  <si>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</si>
  <si>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</si>
  <si>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</si>
  <si>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</si>
  <si>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</si>
  <si>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</si>
  <si>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</si>
  <si>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</si>
  <si>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</si>
  <si>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</si>
  <si>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</si>
  <si>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</si>
  <si>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</si>
  <si>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</si>
  <si>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</si>
  <si>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</si>
  <si>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</si>
  <si>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</si>
  <si>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</si>
  <si>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</si>
  <si>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</si>
  <si>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</si>
  <si>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</si>
  <si>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</si>
  <si>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</si>
  <si>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</si>
  <si>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</si>
  <si>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</si>
  <si>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</si>
  <si>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</si>
  <si>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</si>
  <si>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</si>
  <si>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</si>
  <si>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</si>
  <si>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</si>
  <si>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</si>
  <si>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</si>
  <si>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</si>
  <si>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</si>
  <si>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</si>
  <si>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</si>
  <si>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</si>
  <si>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</si>
  <si>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</si>
  <si>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</si>
  <si>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</si>
  <si>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</si>
  <si>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</si>
  <si>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</si>
  <si>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</si>
  <si>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</si>
  <si>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</si>
  <si>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</si>
  <si>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</si>
  <si>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</si>
  <si>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</si>
  <si>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</si>
  <si>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</si>
  <si>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</si>
  <si>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</si>
  <si>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</si>
  <si>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</si>
  <si>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</si>
  <si>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</si>
  <si>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</si>
  <si>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</si>
  <si>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</si>
  <si>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</si>
  <si>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</si>
  <si>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</si>
  <si>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</si>
  <si>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</si>
  <si>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</si>
  <si>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</si>
  <si>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</si>
  <si>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</si>
  <si>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</si>
  <si>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</si>
  <si>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</si>
  <si>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</si>
  <si>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</si>
  <si>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</si>
  <si>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</si>
  <si>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</si>
  <si>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</si>
  <si>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</si>
  <si>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</si>
  <si>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</si>
  <si>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</si>
  <si>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</si>
  <si>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</si>
  <si>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</si>
  <si>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</si>
  <si>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</si>
  <si>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</si>
  <si>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</si>
  <si>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</si>
  <si>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</si>
  <si>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</si>
  <si>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</si>
  <si>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</si>
  <si>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</si>
  <si>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</si>
  <si>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</si>
  <si>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</si>
  <si>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</si>
  <si>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</si>
  <si>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</si>
  <si>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</si>
  <si>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</si>
  <si>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</si>
  <si>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</si>
  <si>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</si>
  <si>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</si>
  <si>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</si>
  <si>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</si>
  <si>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</si>
  <si>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</si>
  <si>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</si>
  <si>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</si>
  <si>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</si>
  <si>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</si>
  <si>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</si>
  <si>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</si>
  <si>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</si>
  <si>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</si>
  <si>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</si>
  <si>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</si>
  <si>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</si>
  <si>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</si>
  <si>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</si>
  <si>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</si>
  <si>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</si>
  <si>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</si>
  <si>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</si>
  <si>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</si>
  <si>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</si>
  <si>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</si>
  <si>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</si>
  <si>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</si>
  <si>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</si>
  <si>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</si>
  <si>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</si>
  <si>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</si>
  <si>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</si>
  <si>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</si>
  <si>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</si>
  <si>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</si>
  <si>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</si>
  <si>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</si>
  <si>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</si>
  <si>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</si>
  <si>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</si>
  <si>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</si>
  <si>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</si>
  <si>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</si>
  <si>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</si>
  <si>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</si>
  <si>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</si>
  <si>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</si>
  <si>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</si>
  <si>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</si>
  <si>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</si>
  <si>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</si>
  <si>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</si>
  <si>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</si>
  <si>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</si>
  <si>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</si>
  <si>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</si>
  <si>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</si>
  <si>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</si>
  <si>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</si>
  <si>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</si>
  <si>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</si>
  <si>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</si>
  <si>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</si>
  <si>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</si>
  <si>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</si>
  <si>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</si>
  <si>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</si>
  <si>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</si>
  <si>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</si>
  <si>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</si>
  <si>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</si>
  <si>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</si>
  <si>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</si>
  <si>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</si>
  <si>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</si>
  <si>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</si>
  <si>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</si>
  <si>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</si>
  <si>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</si>
  <si>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</si>
  <si>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</si>
  <si>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</si>
  <si>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</si>
  <si>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</si>
  <si>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</si>
  <si>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</si>
  <si>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</si>
  <si>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</si>
  <si>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</si>
  <si>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</si>
  <si>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</si>
  <si>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</si>
  <si>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</si>
  <si>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</si>
  <si>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</si>
  <si>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</si>
  <si>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</si>
  <si>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</si>
  <si>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</si>
  <si>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</si>
  <si>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</si>
  <si>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</si>
  <si>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</si>
  <si>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</si>
  <si>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</si>
  <si>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</si>
  <si>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</si>
  <si>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</si>
  <si>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</si>
  <si>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</si>
  <si>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</si>
  <si>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</si>
  <si>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</si>
  <si>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</si>
  <si>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</si>
  <si>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</si>
  <si>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</si>
  <si>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</si>
  <si>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</si>
  <si>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</si>
  <si>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</si>
  <si>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</si>
  <si>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</si>
  <si>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</si>
  <si>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</si>
  <si>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</si>
  <si>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</si>
  <si>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</si>
  <si>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</si>
  <si>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</si>
  <si>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</si>
  <si>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</si>
  <si>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</si>
  <si>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</si>
  <si>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</si>
  <si>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</si>
  <si>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</si>
  <si>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</si>
  <si>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</si>
  <si>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</si>
  <si>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</si>
  <si>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</si>
  <si>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</si>
  <si>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</si>
  <si>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</si>
  <si>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</si>
  <si>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</si>
  <si>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</si>
  <si>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</si>
  <si>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</si>
  <si>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</si>
  <si>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</si>
  <si>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</si>
  <si>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</si>
  <si>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</si>
  <si>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</si>
  <si>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</si>
  <si>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</si>
  <si>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</si>
  <si>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</si>
  <si>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</si>
  <si>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</si>
  <si>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</si>
  <si>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</si>
  <si>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</si>
  <si>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</si>
  <si>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</si>
  <si>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</si>
  <si>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</si>
  <si>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</si>
  <si>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</si>
  <si>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</si>
  <si>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</si>
  <si>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</si>
  <si>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</si>
  <si>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</si>
  <si>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</si>
  <si>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</si>
  <si>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</si>
  <si>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</si>
  <si>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</si>
  <si>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</si>
  <si>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</si>
  <si>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</si>
  <si>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</si>
  <si>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</si>
  <si>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</si>
  <si>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</si>
  <si>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</si>
  <si>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</si>
  <si>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</si>
  <si>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</si>
  <si>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</si>
  <si>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</si>
  <si>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</si>
  <si>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</si>
  <si>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</si>
  <si>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</si>
  <si>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</si>
  <si>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</si>
  <si>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</si>
  <si>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</si>
  <si>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</si>
  <si>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</si>
  <si>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</si>
  <si>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</si>
  <si>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</si>
  <si>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</si>
  <si>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</si>
  <si>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</si>
  <si>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</si>
  <si>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</si>
  <si>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</si>
  <si>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</si>
  <si>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</si>
  <si>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</si>
  <si>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</si>
  <si>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</si>
  <si>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</si>
  <si>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</si>
  <si>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</si>
  <si>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</si>
  <si>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</si>
  <si>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</si>
  <si>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</si>
  <si>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</si>
  <si>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</si>
  <si>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</si>
  <si>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</si>
  <si>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</si>
  <si>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</si>
  <si>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</si>
  <si>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</si>
  <si>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</si>
  <si>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</si>
  <si>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</si>
  <si>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</si>
  <si>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</si>
  <si>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</si>
  <si>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</si>
  <si>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</si>
  <si>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</si>
  <si>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</si>
  <si>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</si>
  <si>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</si>
  <si>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</si>
  <si>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</si>
  <si>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</si>
  <si>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</si>
  <si>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</si>
  <si>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</si>
  <si>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</si>
  <si>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</si>
  <si>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</si>
  <si>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</si>
  <si>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</si>
  <si>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</si>
  <si>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</si>
  <si>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</si>
  <si>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</si>
  <si>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</si>
  <si>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</si>
  <si>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</si>
  <si>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</si>
  <si>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</si>
  <si>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</si>
  <si>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</si>
  <si>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</si>
  <si>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</si>
  <si>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</si>
  <si>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</si>
  <si>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</si>
  <si>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</si>
  <si>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</si>
  <si>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</si>
  <si>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</si>
  <si>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</si>
  <si>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</si>
  <si>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</si>
  <si>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</si>
  <si>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</si>
  <si>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</si>
  <si>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</si>
  <si>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</si>
  <si>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</si>
  <si>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</si>
  <si>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</si>
  <si>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</si>
  <si>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</si>
  <si>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</si>
  <si>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</si>
  <si>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</si>
  <si>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</si>
  <si>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</si>
  <si>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</si>
  <si>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</si>
  <si>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</si>
  <si>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</si>
  <si>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</si>
  <si>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</si>
  <si>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</si>
  <si>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</si>
  <si>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</si>
  <si>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</si>
  <si>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</si>
  <si>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</si>
  <si>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</si>
  <si>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</si>
  <si>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</si>
  <si>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</si>
  <si>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</si>
  <si>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</si>
  <si>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</si>
  <si>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</si>
  <si>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</si>
  <si>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</si>
  <si>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</si>
  <si>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</si>
  <si>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</si>
  <si>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</si>
  <si>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</si>
  <si>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</si>
  <si>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</si>
  <si>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</si>
  <si>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</si>
  <si>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</si>
  <si>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</si>
  <si>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</si>
  <si>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</si>
  <si>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</si>
  <si>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</si>
  <si>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</si>
  <si>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</si>
  <si>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</si>
  <si>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</si>
  <si>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</si>
  <si>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</si>
  <si>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</si>
  <si>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</si>
  <si>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</si>
  <si>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</si>
  <si>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</si>
  <si>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</si>
  <si>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</si>
  <si>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</si>
  <si>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</si>
  <si>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</si>
  <si>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</si>
  <si>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</si>
  <si>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</si>
  <si>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</si>
  <si>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</si>
  <si>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</si>
  <si>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</si>
  <si>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</si>
  <si>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</si>
  <si>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</si>
  <si>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</si>
  <si>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</si>
  <si>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</si>
  <si>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</si>
  <si>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</si>
  <si>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</si>
  <si>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</si>
  <si>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</si>
  <si>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</si>
  <si>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</si>
  <si>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</si>
  <si>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</si>
  <si>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</si>
  <si>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</si>
  <si>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</si>
  <si>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</si>
  <si>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</si>
  <si>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</si>
  <si>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</si>
  <si>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</si>
  <si>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</si>
  <si>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</si>
  <si>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</si>
  <si>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</si>
  <si>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</si>
  <si>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</si>
  <si>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</si>
  <si>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</si>
  <si>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</si>
  <si>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</si>
  <si>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</si>
  <si>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</si>
  <si>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</si>
  <si>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</si>
  <si>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</si>
  <si>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</si>
  <si>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</si>
  <si>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</si>
  <si>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</si>
  <si>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</si>
  <si>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</si>
  <si>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</si>
  <si>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</si>
  <si>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</si>
  <si>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</si>
  <si>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</si>
  <si>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</si>
  <si>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</si>
  <si>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</si>
  <si>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</si>
  <si>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</si>
  <si>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</si>
  <si>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</si>
  <si>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</si>
  <si>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</si>
  <si>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</si>
  <si>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</si>
  <si>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</si>
  <si>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</si>
  <si>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</si>
  <si>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</si>
  <si>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</si>
  <si>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</si>
  <si>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</si>
  <si>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</si>
  <si>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</si>
  <si>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</si>
  <si>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</si>
  <si>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</si>
  <si>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</si>
  <si>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</si>
  <si>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</si>
  <si>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</si>
  <si>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</si>
  <si>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</si>
  <si>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</si>
  <si>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</si>
  <si>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</si>
  <si>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</si>
  <si>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</si>
  <si>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</si>
  <si>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</si>
  <si>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</si>
  <si>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</si>
  <si>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</si>
  <si>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</si>
  <si>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</si>
  <si>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</si>
  <si>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</si>
  <si>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</si>
  <si>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</si>
  <si>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</si>
  <si>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</si>
  <si>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</si>
  <si>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</si>
  <si>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</si>
  <si>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</si>
  <si>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</si>
  <si>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</si>
  <si>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</si>
  <si>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</si>
  <si>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</si>
  <si>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</si>
  <si>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</si>
  <si>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</si>
  <si>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</si>
  <si>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</si>
  <si>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</si>
  <si>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</si>
  <si>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</si>
  <si>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</si>
  <si>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</si>
  <si>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</si>
  <si>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</si>
  <si>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</si>
  <si>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</si>
  <si>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</si>
  <si>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</si>
  <si>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</si>
  <si>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</si>
  <si>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</si>
  <si>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</si>
  <si>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</si>
  <si>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</si>
  <si>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</si>
  <si>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</si>
  <si>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</si>
  <si>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</si>
  <si>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</si>
  <si>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</si>
  <si>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</si>
  <si>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</si>
  <si>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</si>
  <si>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</si>
  <si>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</si>
  <si>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</si>
  <si>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</si>
  <si>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</si>
  <si>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</si>
  <si>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</si>
  <si>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</si>
  <si>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</si>
  <si>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</si>
  <si>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</si>
  <si>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</si>
  <si>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</si>
  <si>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</si>
  <si>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</si>
  <si>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</si>
  <si>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</si>
  <si>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</si>
  <si>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</si>
  <si>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</si>
  <si>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</si>
  <si>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</si>
  <si>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</si>
  <si>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</si>
  <si>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</si>
  <si>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</si>
  <si>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</si>
  <si>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</si>
  <si>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</si>
  <si>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</si>
  <si>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</si>
  <si>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</si>
  <si>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</si>
  <si>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</si>
  <si>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</si>
  <si>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</si>
  <si>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</si>
  <si>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</si>
  <si>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</si>
  <si>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</si>
  <si>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</si>
  <si>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</si>
  <si>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</si>
  <si>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</si>
  <si>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</si>
  <si>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</si>
  <si>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</si>
  <si>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</si>
  <si>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</si>
  <si>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</si>
  <si>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</si>
  <si>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</si>
  <si>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</si>
  <si>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</si>
  <si>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</si>
  <si>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</si>
  <si>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</si>
  <si>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</si>
  <si>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</si>
  <si>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</si>
  <si>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</si>
  <si>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</si>
  <si>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</si>
  <si>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</si>
  <si>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</si>
  <si>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</si>
  <si>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</si>
  <si>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</si>
  <si>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</si>
  <si>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</si>
  <si>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</si>
  <si>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</si>
  <si>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</si>
  <si>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</si>
  <si>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</si>
  <si>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</si>
  <si>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</si>
  <si>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</si>
  <si>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</si>
  <si>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</si>
  <si>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</si>
  <si>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</si>
  <si>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</si>
  <si>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</si>
  <si>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</si>
  <si>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</si>
  <si>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</si>
  <si>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</si>
  <si>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</si>
  <si>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</si>
  <si>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</si>
  <si>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</si>
  <si>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</si>
  <si>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</si>
  <si>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</si>
  <si>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</si>
  <si>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</si>
  <si>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</si>
  <si>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</si>
  <si>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</si>
  <si>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</si>
  <si>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</si>
  <si>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</si>
  <si>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</si>
  <si>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</si>
  <si>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</si>
  <si>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</si>
  <si>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</si>
  <si>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</si>
  <si>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</si>
  <si>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</si>
  <si>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</si>
  <si>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</si>
  <si>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</si>
  <si>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</si>
  <si>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</si>
  <si>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</si>
  <si>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</si>
  <si>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</si>
  <si>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</si>
  <si>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</si>
  <si>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</si>
  <si>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</si>
  <si>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</si>
  <si>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</si>
  <si>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</si>
  <si>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</si>
  <si>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</si>
  <si>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</si>
  <si>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</si>
  <si>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</si>
  <si>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</si>
  <si>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</si>
  <si>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</si>
  <si>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</si>
  <si>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</si>
  <si>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</si>
  <si>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</si>
  <si>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</si>
  <si>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</si>
  <si>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</si>
  <si>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</si>
  <si>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</si>
  <si>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</si>
  <si>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</si>
  <si>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</si>
  <si>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</si>
  <si>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</si>
  <si>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</si>
  <si>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</si>
  <si>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</si>
  <si>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</si>
  <si>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</si>
  <si>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</si>
  <si>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</si>
  <si>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</si>
  <si>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</si>
  <si>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</si>
  <si>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</si>
  <si>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</si>
  <si>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</si>
  <si>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</si>
  <si>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</si>
  <si>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</si>
  <si>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</si>
  <si>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</si>
  <si>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</si>
  <si>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</si>
  <si>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</si>
  <si>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</si>
  <si>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</si>
  <si>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</si>
  <si>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</si>
  <si>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</si>
  <si>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</si>
  <si>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</si>
  <si>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</si>
  <si>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</si>
  <si>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</si>
  <si>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</si>
  <si>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</si>
  <si>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</si>
  <si>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</si>
  <si>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</si>
  <si>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</si>
  <si>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</si>
  <si>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</si>
  <si>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</si>
  <si>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</si>
  <si>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</si>
  <si>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</si>
  <si>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</si>
  <si>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</si>
  <si>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</si>
  <si>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</si>
  <si>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</si>
  <si>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</si>
  <si>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</si>
  <si>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</si>
  <si>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</si>
  <si>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</si>
  <si>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</si>
  <si>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</si>
  <si>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</si>
  <si>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</si>
  <si>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</si>
  <si>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</si>
  <si>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</si>
  <si>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</si>
  <si>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</si>
  <si>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</si>
  <si>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</si>
  <si>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</si>
  <si>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</si>
  <si>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</si>
  <si>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</si>
  <si>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</si>
  <si>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</si>
  <si>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</si>
  <si>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</si>
  <si>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</si>
  <si>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</si>
  <si>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</si>
  <si>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</si>
  <si>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</si>
  <si>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</si>
  <si>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</si>
  <si>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</si>
  <si>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</si>
  <si>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</si>
  <si>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</si>
  <si>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</si>
  <si>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</si>
  <si>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</si>
  <si>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</si>
  <si>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</si>
  <si>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</si>
  <si>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</si>
  <si>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</si>
  <si>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</si>
  <si>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</si>
  <si>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</si>
  <si>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</si>
  <si>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</si>
  <si>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</si>
  <si>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</si>
  <si>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</si>
  <si>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</si>
  <si>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</si>
  <si>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</si>
  <si>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</si>
  <si>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</si>
  <si>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</si>
  <si>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</si>
  <si>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</si>
  <si>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</si>
  <si>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</si>
  <si>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</si>
  <si>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</si>
  <si>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</si>
  <si>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</si>
  <si>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</si>
  <si>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</si>
  <si>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</si>
  <si>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</si>
  <si>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</si>
  <si>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</si>
  <si>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</si>
  <si>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</si>
  <si>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</si>
  <si>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</si>
  <si>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</si>
  <si>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</si>
  <si>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</si>
  <si>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</si>
  <si>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</si>
  <si>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</si>
  <si>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</si>
  <si>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</si>
  <si>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</si>
  <si>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</si>
  <si>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</si>
  <si>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</si>
  <si>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</si>
  <si>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</si>
  <si>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</si>
  <si>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</si>
  <si>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</si>
  <si>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</si>
  <si>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</si>
  <si>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</si>
  <si>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</si>
  <si>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</si>
  <si>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</si>
  <si>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</si>
  <si>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</si>
  <si>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</si>
  <si>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</si>
  <si>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</si>
  <si>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</si>
  <si>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</si>
  <si>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</si>
  <si>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</si>
  <si>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</si>
  <si>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</si>
  <si>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</si>
  <si>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</si>
  <si>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</si>
  <si>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</si>
  <si>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</si>
  <si>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</si>
  <si>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</si>
  <si>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</si>
  <si>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</si>
  <si>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</si>
  <si>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</si>
  <si>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</si>
  <si>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</si>
  <si>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</si>
  <si>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</si>
  <si>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</si>
  <si>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</si>
  <si>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</si>
  <si>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</si>
  <si>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</si>
  <si>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</si>
  <si>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</si>
  <si>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</si>
  <si>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</si>
  <si>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</si>
  <si>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</si>
  <si>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</si>
  <si>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</si>
  <si>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</si>
  <si>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</si>
  <si>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</si>
  <si>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</si>
  <si>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</si>
  <si>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</si>
  <si>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</si>
  <si>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</si>
  <si>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</si>
  <si>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</si>
  <si>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</si>
  <si>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</si>
  <si>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</si>
  <si>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</si>
  <si>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</si>
  <si>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</si>
  <si>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</si>
  <si>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</si>
  <si>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</si>
  <si>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</si>
  <si>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</si>
  <si>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</si>
  <si>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</si>
  <si>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</si>
  <si>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</si>
  <si>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</si>
  <si>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</si>
  <si>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</si>
  <si>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</si>
  <si>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</si>
  <si>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</si>
  <si>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</si>
  <si>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</si>
  <si>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</si>
  <si>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</si>
  <si>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</si>
  <si>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</si>
  <si>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</si>
  <si>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</si>
  <si>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</si>
  <si>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</si>
  <si>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</si>
  <si>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</si>
  <si>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</si>
  <si>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</si>
  <si>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</si>
  <si>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</si>
  <si>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</si>
  <si>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</si>
  <si>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</si>
  <si>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</si>
  <si>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</si>
  <si>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</si>
  <si>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</si>
  <si>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</si>
  <si>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</si>
  <si>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</si>
  <si>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</si>
  <si>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</si>
  <si>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</si>
  <si>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</si>
  <si>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</si>
  <si>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</si>
  <si>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</si>
  <si>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</si>
  <si>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</si>
  <si>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</si>
  <si>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</si>
  <si>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</si>
  <si>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</si>
  <si>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</si>
  <si>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</si>
  <si>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</si>
  <si>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</si>
  <si>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</si>
  <si>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</si>
  <si>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</si>
  <si>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</si>
  <si>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</si>
  <si>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</si>
  <si>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</si>
  <si>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</si>
  <si>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</si>
  <si>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</si>
  <si>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</si>
  <si>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</si>
  <si>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</si>
  <si>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</si>
  <si>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</si>
  <si>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</si>
  <si>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</si>
  <si>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</si>
  <si>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</si>
  <si>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</si>
  <si>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</si>
  <si>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</si>
  <si>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</si>
  <si>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</si>
  <si>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</si>
  <si>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</si>
  <si>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</si>
  <si>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</si>
  <si>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</si>
  <si>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</si>
  <si>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</si>
  <si>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</si>
  <si>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</si>
  <si>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</si>
  <si>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</si>
  <si>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</si>
  <si>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</si>
  <si>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</si>
  <si>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</si>
  <si>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</si>
  <si>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</si>
  <si>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</si>
  <si>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</si>
  <si>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</si>
  <si>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</si>
  <si>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</si>
  <si>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</si>
  <si>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</si>
  <si>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</si>
  <si>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</si>
  <si>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</si>
  <si>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</si>
  <si>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</si>
  <si>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</si>
  <si>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</si>
  <si>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</si>
  <si>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</si>
  <si>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</si>
  <si>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</si>
  <si>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</si>
  <si>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</si>
  <si>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</si>
  <si>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</si>
  <si>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</si>
  <si>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</si>
  <si>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</si>
  <si>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</si>
  <si>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</si>
  <si>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</si>
  <si>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</si>
  <si>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</si>
  <si>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</si>
  <si>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</si>
  <si>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</si>
  <si>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</si>
  <si>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</si>
  <si>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</si>
  <si>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</si>
  <si>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</si>
  <si>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</si>
  <si>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</si>
  <si>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</si>
  <si>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</si>
  <si>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</si>
  <si>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</si>
  <si>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</si>
  <si>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</si>
  <si>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</si>
  <si>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</si>
  <si>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</si>
  <si>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</si>
  <si>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</si>
  <si>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</si>
  <si>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</si>
  <si>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</si>
  <si>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</si>
  <si>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</si>
  <si>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</si>
  <si>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</si>
  <si>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</si>
  <si>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</si>
  <si>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</si>
  <si>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</si>
  <si>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</si>
  <si>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</si>
  <si>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</si>
  <si>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</si>
  <si>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</si>
  <si>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</si>
  <si>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</si>
  <si>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</si>
  <si>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</si>
  <si>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</si>
  <si>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</si>
  <si>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</si>
  <si>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</si>
  <si>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</si>
  <si>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</si>
  <si>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</si>
  <si>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</si>
  <si>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</si>
  <si>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</si>
  <si>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</si>
  <si>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</si>
  <si>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</si>
  <si>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</si>
  <si>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</si>
  <si>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</si>
  <si>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</si>
  <si>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</si>
  <si>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</si>
  <si>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</si>
  <si>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</si>
  <si>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</si>
  <si>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</si>
  <si>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</si>
  <si>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</si>
  <si>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</si>
  <si>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</si>
  <si>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</si>
  <si>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</si>
  <si>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</si>
  <si>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</si>
  <si>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</si>
  <si>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</si>
  <si>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</si>
  <si>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</si>
  <si>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</si>
  <si>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</si>
  <si>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</si>
  <si>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</si>
  <si>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</si>
  <si>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</si>
  <si>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</si>
  <si>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</si>
  <si>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</si>
  <si>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</si>
  <si>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</si>
  <si>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</si>
  <si>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</si>
  <si>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</si>
  <si>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</si>
  <si>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</si>
  <si>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</si>
  <si>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</si>
  <si>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</si>
  <si>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</si>
  <si>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</si>
  <si>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</si>
  <si>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</si>
  <si>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</si>
  <si>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</si>
  <si>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</si>
  <si>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</si>
  <si>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</si>
  <si>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</si>
  <si>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</si>
  <si>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</si>
  <si>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</si>
  <si>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</si>
  <si>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</si>
  <si>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</si>
  <si>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</si>
  <si>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</si>
  <si>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</si>
  <si>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</si>
  <si>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</si>
  <si>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</si>
  <si>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</si>
  <si>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</si>
  <si>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</si>
  <si>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</si>
  <si>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</si>
  <si>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</si>
  <si>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</si>
  <si>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</si>
  <si>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</si>
  <si>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</si>
  <si>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</si>
  <si>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</si>
  <si>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</si>
  <si>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</si>
  <si>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</si>
  <si>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</si>
  <si>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</si>
  <si>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</si>
  <si>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</si>
  <si>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</si>
  <si>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</si>
  <si>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</si>
  <si>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</si>
  <si>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</si>
  <si>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</si>
  <si>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</si>
  <si>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</si>
  <si>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</si>
  <si>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</si>
  <si>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</si>
  <si>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</si>
  <si>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</si>
  <si>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</si>
  <si>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</si>
  <si>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</si>
  <si>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</si>
  <si>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</si>
  <si>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</si>
  <si>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</si>
  <si>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</si>
  <si>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</si>
  <si>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</si>
  <si>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</si>
  <si>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</si>
  <si>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</si>
  <si>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</si>
  <si>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</si>
  <si>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</si>
  <si>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</si>
  <si>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</si>
  <si>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</si>
  <si>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</si>
  <si>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</si>
  <si>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</si>
  <si>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</si>
  <si>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</si>
  <si>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</si>
  <si>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</si>
  <si>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</si>
  <si>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</si>
  <si>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</si>
  <si>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</si>
  <si>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</si>
  <si>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</si>
  <si>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</si>
  <si>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</si>
  <si>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</si>
  <si>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</si>
  <si>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</si>
  <si>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</si>
  <si>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</si>
  <si>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</si>
  <si>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</si>
  <si>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</si>
  <si>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</si>
  <si>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</si>
  <si>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</si>
  <si>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</si>
  <si>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</si>
  <si>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</si>
  <si>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</si>
  <si>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</si>
  <si>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</si>
  <si>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</si>
  <si>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</si>
  <si>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</si>
  <si>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</si>
  <si>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</si>
  <si>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</si>
  <si>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</si>
  <si>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</si>
  <si>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</si>
  <si>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</si>
  <si>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</si>
  <si>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</si>
  <si>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</si>
  <si>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</si>
  <si>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</si>
  <si>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</si>
  <si>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</si>
  <si>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</si>
  <si>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</si>
  <si>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</si>
  <si>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</si>
  <si>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</si>
  <si>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</si>
  <si>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</si>
  <si>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</si>
  <si>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</si>
  <si>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</si>
  <si>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</si>
  <si>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</si>
  <si>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</si>
  <si>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</si>
  <si>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</si>
  <si>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</si>
  <si>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</si>
  <si>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</si>
  <si>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</si>
  <si>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</si>
  <si>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</si>
  <si>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</si>
  <si>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</si>
  <si>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</si>
  <si>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</si>
  <si>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</si>
  <si>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</si>
  <si>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</si>
  <si>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</si>
  <si>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</si>
  <si>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</si>
  <si>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</si>
  <si>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</si>
  <si>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</si>
  <si>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</si>
  <si>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</si>
  <si>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</si>
  <si>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</si>
  <si>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</si>
  <si>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</si>
  <si>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</si>
  <si>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</si>
  <si>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</si>
  <si>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</si>
  <si>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</si>
  <si>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</si>
  <si>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</si>
  <si>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</si>
  <si>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</si>
  <si>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</si>
  <si>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</si>
  <si>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</si>
  <si>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</si>
  <si>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</si>
  <si>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</si>
  <si>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</si>
  <si>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</si>
  <si>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</si>
  <si>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</si>
  <si>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</si>
  <si>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</si>
  <si>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</si>
  <si>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</si>
  <si>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</si>
  <si>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</si>
  <si>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</si>
  <si>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</si>
  <si>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</si>
  <si>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</si>
  <si>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</si>
  <si>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</si>
  <si>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</si>
  <si>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</si>
  <si>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</si>
  <si>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</si>
  <si>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</si>
  <si>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</si>
  <si>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</si>
  <si>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</si>
  <si>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</si>
  <si>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</si>
  <si>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</si>
  <si>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</si>
  <si>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</si>
  <si>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</si>
  <si>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</si>
  <si>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</si>
  <si>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</si>
  <si>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</si>
  <si>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</si>
  <si>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</si>
  <si>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</si>
  <si>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</si>
  <si>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</si>
  <si>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</si>
  <si>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</si>
  <si>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</si>
  <si>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</si>
  <si>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</si>
  <si>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</si>
  <si>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</si>
  <si>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</si>
  <si>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</si>
  <si>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</si>
  <si>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</si>
  <si>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</si>
  <si>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</si>
  <si>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</si>
  <si>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</si>
  <si>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</si>
  <si>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</si>
  <si>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</si>
  <si>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</si>
  <si>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</si>
  <si>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</si>
  <si>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</si>
  <si>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</si>
  <si>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</si>
  <si>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</si>
  <si>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</si>
  <si>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</si>
  <si>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</si>
  <si>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</si>
  <si>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</si>
  <si>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</si>
  <si>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</si>
  <si>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</si>
  <si>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</si>
  <si>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</si>
  <si>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</si>
  <si>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</si>
  <si>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</si>
  <si>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</si>
  <si>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</si>
  <si>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</si>
  <si>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</si>
  <si>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</si>
  <si>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</si>
  <si>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</si>
  <si>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</si>
  <si>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</si>
  <si>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</si>
  <si>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</si>
  <si>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</si>
  <si>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</si>
  <si>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</si>
  <si>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</si>
  <si>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</si>
  <si>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</si>
  <si>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</si>
  <si>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</si>
  <si>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</si>
  <si>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</si>
  <si>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</si>
  <si>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</si>
  <si>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</si>
  <si>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</si>
  <si>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</si>
  <si>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</si>
  <si>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</si>
  <si>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</si>
  <si>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</si>
  <si>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</si>
  <si>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</si>
  <si>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</si>
  <si>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</si>
  <si>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</si>
  <si>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</si>
  <si>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</si>
  <si>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</si>
  <si>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</si>
  <si>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</si>
  <si>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</si>
  <si>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</si>
  <si>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</si>
  <si>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</si>
  <si>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</si>
  <si>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</si>
  <si>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</si>
  <si>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</si>
  <si>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</si>
  <si>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</si>
  <si>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</si>
  <si>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</si>
  <si>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</si>
  <si>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</si>
  <si>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</si>
  <si>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</si>
  <si>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</si>
  <si>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</si>
  <si>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</si>
  <si>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</si>
  <si>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</si>
  <si>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</si>
  <si>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</si>
  <si>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</si>
  <si>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</si>
  <si>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</si>
  <si>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</si>
  <si>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</si>
  <si>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</si>
  <si>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</si>
  <si>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</si>
  <si>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</si>
  <si>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</si>
  <si>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</si>
  <si>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</si>
  <si>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</si>
  <si>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</si>
  <si>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</si>
  <si>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</si>
  <si>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</si>
  <si>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</si>
  <si>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</si>
  <si>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</si>
  <si>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</si>
  <si>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</si>
  <si>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</si>
  <si>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</si>
  <si>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</si>
  <si>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</si>
  <si>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</si>
  <si>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</si>
  <si>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</si>
  <si>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</si>
  <si>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</si>
  <si>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</si>
  <si>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</si>
  <si>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</si>
  <si>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</si>
  <si>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</si>
  <si>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</si>
  <si>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</si>
  <si>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</si>
  <si>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</si>
  <si>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</si>
  <si>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</si>
  <si>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</si>
  <si>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</si>
  <si>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</si>
  <si>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</si>
  <si>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</si>
  <si>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</si>
  <si>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</si>
  <si>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</si>
  <si>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</si>
  <si>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</si>
  <si>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</si>
  <si>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</si>
  <si>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</si>
  <si>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</si>
  <si>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</si>
  <si>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</si>
  <si>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</si>
  <si>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</si>
  <si>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</si>
  <si>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</si>
  <si>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</si>
  <si>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</si>
  <si>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</si>
  <si>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</si>
  <si>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</si>
  <si>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</si>
  <si>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</si>
  <si>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</si>
  <si>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</si>
  <si>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</si>
  <si>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</si>
  <si>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</si>
  <si>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</si>
  <si>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</si>
  <si>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</si>
  <si>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</si>
  <si>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</si>
  <si>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</si>
  <si>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</si>
  <si>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</si>
  <si>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</si>
  <si>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</si>
  <si>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</si>
  <si>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</si>
  <si>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</si>
  <si>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</si>
  <si>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</si>
  <si>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</si>
  <si>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</si>
  <si>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</si>
  <si>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</si>
  <si>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</si>
  <si>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</si>
  <si>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</si>
  <si>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</si>
  <si>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</si>
  <si>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</si>
  <si>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</si>
  <si>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</si>
  <si>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</si>
  <si>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</si>
  <si>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</si>
  <si>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</si>
  <si>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</si>
  <si>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</si>
  <si>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</si>
  <si>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</si>
  <si>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</si>
  <si>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</si>
  <si>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</si>
  <si>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</si>
  <si>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</si>
  <si>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</si>
  <si>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</si>
  <si>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</si>
  <si>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</si>
  <si>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</si>
  <si>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</si>
  <si>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</si>
  <si>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</si>
  <si>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</si>
  <si>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</si>
  <si>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</si>
  <si>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</si>
  <si>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</si>
  <si>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</si>
  <si>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</si>
  <si>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</si>
  <si>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</si>
  <si>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</si>
  <si>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</si>
  <si>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</si>
  <si>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</si>
  <si>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</si>
  <si>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</si>
  <si>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</si>
  <si>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</si>
  <si>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</si>
  <si>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</si>
  <si>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</si>
  <si>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</si>
  <si>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</si>
  <si>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</si>
  <si>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</si>
  <si>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</si>
  <si>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</si>
  <si>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</si>
  <si>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</si>
  <si>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</si>
  <si>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</si>
  <si>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</si>
  <si>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</si>
  <si>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</si>
  <si>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</si>
  <si>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</si>
  <si>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</si>
  <si>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</si>
  <si>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</si>
  <si>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</si>
  <si>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</si>
  <si>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</si>
  <si>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</si>
  <si>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</si>
  <si>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</si>
  <si>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</si>
  <si>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</si>
  <si>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</si>
  <si>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</si>
  <si>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</si>
  <si>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</si>
  <si>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</si>
  <si>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</si>
  <si>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</si>
  <si>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</si>
  <si>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</si>
  <si>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</si>
  <si>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</si>
  <si>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</si>
  <si>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</si>
  <si>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</si>
  <si>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</si>
  <si>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</si>
  <si>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</si>
  <si>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</si>
  <si>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</si>
  <si>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</si>
  <si>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</si>
  <si>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</si>
  <si>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</si>
  <si>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</si>
  <si>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</si>
  <si>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</si>
  <si>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</si>
  <si>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</si>
  <si>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</si>
  <si>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</si>
  <si>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</si>
  <si>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</si>
  <si>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</si>
  <si>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</si>
  <si>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</si>
  <si>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</si>
  <si>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</si>
  <si>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</si>
  <si>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</si>
  <si>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</si>
  <si>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</si>
  <si>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</si>
  <si>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</si>
  <si>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</si>
  <si>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</si>
  <si>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</si>
  <si>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</si>
  <si>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</si>
  <si>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</si>
  <si>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</si>
  <si>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</si>
  <si>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</si>
  <si>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</si>
  <si>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</si>
  <si>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</si>
  <si>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</si>
  <si>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</si>
  <si>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</si>
  <si>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</si>
  <si>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</si>
  <si>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</si>
  <si>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</si>
  <si>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</si>
  <si>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</si>
  <si>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</si>
  <si>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</si>
  <si>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</si>
  <si>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</si>
  <si>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</si>
  <si>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</si>
  <si>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</si>
  <si>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</si>
  <si>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</si>
  <si>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</si>
  <si>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</si>
  <si>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</si>
  <si>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</si>
  <si>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</si>
  <si>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</si>
  <si>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</si>
  <si>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</si>
  <si>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</si>
  <si>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</si>
  <si>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</si>
  <si>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</si>
  <si>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</si>
  <si>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</si>
  <si>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</si>
  <si>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</si>
  <si>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</si>
  <si>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</si>
  <si>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</si>
  <si>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</si>
  <si>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</si>
  <si>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</si>
  <si>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</si>
  <si>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</si>
  <si>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</si>
  <si>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</si>
  <si>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</si>
  <si>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</si>
  <si>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</si>
  <si>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</si>
  <si>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</si>
  <si>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</si>
  <si>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</si>
  <si>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</si>
  <si>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</si>
  <si>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</si>
  <si>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</si>
  <si>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</si>
  <si>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</si>
  <si>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</si>
  <si>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</si>
  <si>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</si>
  <si>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</si>
  <si>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</si>
  <si>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</si>
  <si>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</si>
  <si>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</si>
  <si>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</si>
  <si>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</si>
  <si>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</si>
  <si>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</si>
  <si>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</si>
  <si>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</si>
  <si>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</si>
  <si>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</si>
  <si>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</si>
  <si>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</si>
  <si>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</si>
  <si>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</si>
  <si>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</si>
  <si>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</si>
  <si>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</si>
  <si>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</si>
  <si>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</si>
  <si>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</si>
  <si>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</si>
  <si>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</si>
  <si>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</si>
  <si>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</si>
  <si>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</si>
  <si>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</si>
  <si>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</si>
  <si>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</si>
  <si>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</si>
  <si>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</si>
  <si>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</si>
  <si>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</si>
  <si>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</si>
  <si>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</si>
  <si>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</si>
  <si>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</si>
  <si>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</si>
  <si>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</si>
  <si>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</si>
  <si>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</si>
  <si>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</si>
  <si>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</si>
  <si>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</si>
  <si>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</si>
  <si>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</si>
  <si>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</si>
  <si>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</si>
  <si>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</si>
  <si>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</si>
  <si>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</si>
  <si>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</si>
  <si>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</si>
  <si>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</si>
  <si>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</si>
  <si>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</si>
  <si>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</si>
  <si>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</si>
  <si>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</si>
  <si>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</si>
  <si>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</si>
  <si>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</si>
  <si>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</si>
  <si>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</si>
  <si>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</si>
  <si>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</si>
  <si>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</si>
  <si>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</si>
  <si>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</si>
  <si>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</si>
  <si>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</si>
  <si>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</si>
  <si>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</si>
  <si>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</si>
  <si>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</si>
  <si>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</si>
  <si>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</si>
  <si>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</si>
  <si>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</si>
  <si>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</si>
  <si>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</si>
  <si>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</si>
  <si>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</si>
  <si>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</si>
  <si>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</si>
  <si>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</si>
  <si>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</si>
  <si>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</si>
  <si>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</si>
  <si>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</si>
  <si>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</si>
  <si>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</si>
  <si>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</si>
  <si>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</si>
  <si>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</si>
  <si>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</si>
  <si>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</si>
  <si>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</si>
  <si>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</si>
  <si>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</si>
  <si>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</si>
  <si>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</si>
  <si>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</si>
  <si>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</si>
  <si>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</si>
  <si>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</si>
  <si>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</si>
  <si>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</si>
  <si>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</si>
  <si>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</si>
  <si>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</si>
  <si>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</si>
  <si>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</si>
  <si>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</si>
  <si>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</si>
  <si>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</si>
  <si>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</si>
  <si>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</si>
  <si>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</si>
  <si>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</si>
  <si>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</si>
  <si>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</si>
  <si>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</si>
  <si>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</si>
  <si>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</si>
  <si>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</si>
  <si>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</si>
  <si>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</si>
  <si>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</si>
  <si>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</si>
  <si>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</si>
  <si>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</si>
  <si>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</si>
  <si>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</si>
  <si>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</si>
  <si>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</si>
  <si>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</si>
  <si>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</si>
  <si>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</si>
  <si>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</si>
  <si>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</si>
  <si>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</si>
  <si>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</si>
  <si>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</si>
  <si>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</si>
  <si>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</si>
  <si>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</si>
  <si>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</si>
  <si>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</si>
  <si>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</si>
  <si>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</si>
  <si>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</si>
  <si>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</si>
  <si>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</si>
  <si>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</si>
  <si>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</si>
  <si>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</si>
  <si>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</si>
  <si>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</si>
  <si>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</si>
  <si>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</si>
  <si>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</si>
  <si>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</si>
  <si>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</si>
  <si>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</si>
  <si>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</si>
  <si>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</si>
  <si>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</si>
  <si>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</si>
  <si>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</si>
  <si>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</si>
  <si>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</si>
  <si>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</si>
  <si>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</si>
  <si>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</si>
  <si>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</si>
  <si>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</si>
  <si>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</si>
  <si>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</si>
  <si>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</si>
  <si>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</si>
  <si>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</si>
  <si>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</si>
  <si>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</si>
  <si>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</si>
  <si>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</si>
  <si>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</si>
  <si>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</si>
  <si>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</si>
  <si>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</si>
  <si>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</si>
  <si>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</si>
  <si>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</si>
  <si>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</si>
  <si>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</si>
  <si>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</si>
  <si>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</si>
  <si>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</si>
  <si>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</si>
  <si>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</si>
  <si>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</si>
  <si>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</si>
  <si>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</si>
  <si>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</si>
  <si>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</si>
  <si>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</si>
  <si>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</si>
  <si>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</si>
  <si>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</si>
  <si>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</si>
  <si>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</si>
  <si>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</si>
  <si>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</si>
  <si>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</si>
  <si>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</si>
  <si>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</si>
  <si>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</si>
  <si>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</si>
  <si>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</si>
  <si>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</si>
  <si>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</si>
  <si>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</si>
  <si>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</si>
  <si>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</si>
  <si>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</si>
  <si>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</si>
  <si>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</si>
  <si>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</si>
  <si>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</si>
  <si>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</si>
  <si>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</si>
  <si>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</si>
  <si>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</si>
  <si>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</si>
  <si>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</si>
  <si>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</si>
  <si>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</si>
  <si>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</si>
  <si>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</si>
  <si>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</si>
  <si>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</si>
  <si>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</si>
  <si>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</si>
  <si>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</si>
  <si>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</si>
  <si>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</si>
  <si>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</si>
  <si>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</si>
  <si>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</si>
  <si>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</si>
  <si>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</si>
  <si>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</si>
  <si>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</si>
  <si>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</si>
  <si>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</si>
  <si>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</si>
  <si>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</si>
  <si>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</si>
  <si>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</si>
  <si>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</si>
  <si>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</si>
  <si>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</si>
  <si>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</si>
  <si>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</si>
  <si>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</si>
  <si>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</si>
  <si>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</si>
  <si>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</si>
  <si>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</si>
  <si>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</si>
  <si>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</si>
  <si>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</si>
  <si>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</si>
  <si>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</si>
  <si>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</si>
  <si>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</si>
  <si>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</si>
  <si>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</si>
  <si>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</si>
  <si>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</si>
  <si>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</si>
  <si>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</si>
  <si>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</si>
  <si>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</si>
  <si>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</si>
  <si>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</si>
  <si>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</si>
  <si>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</si>
  <si>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</si>
  <si>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</si>
  <si>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</si>
  <si>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</si>
  <si>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</si>
  <si>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</si>
  <si>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</si>
  <si>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</si>
  <si>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</si>
  <si>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</si>
  <si>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</si>
  <si>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</si>
  <si>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</si>
  <si>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</si>
  <si>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</si>
  <si>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</si>
  <si>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</si>
  <si>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</si>
  <si>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</si>
  <si>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</si>
  <si>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</si>
  <si>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</si>
  <si>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</si>
  <si>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</si>
  <si>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</si>
  <si>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</si>
  <si>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</si>
  <si>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</si>
  <si>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</si>
  <si>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</si>
  <si>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</si>
  <si>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</si>
  <si>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</si>
  <si>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</si>
  <si>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</si>
  <si>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</si>
  <si>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</si>
  <si>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</si>
  <si>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</si>
  <si>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</si>
  <si>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</si>
  <si>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</si>
  <si>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</si>
  <si>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</si>
  <si>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</si>
  <si>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</si>
  <si>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</si>
  <si>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</si>
  <si>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</si>
  <si>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</si>
  <si>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</si>
  <si>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</si>
  <si>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</si>
  <si>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</si>
  <si>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</si>
  <si>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</si>
  <si>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</si>
  <si>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</si>
  <si>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</si>
  <si>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</si>
  <si>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</si>
  <si>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</si>
  <si>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</si>
  <si>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</si>
  <si>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</si>
  <si>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</si>
  <si>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</si>
  <si>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</si>
  <si>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</si>
  <si>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</si>
  <si>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</si>
  <si>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</si>
  <si>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</si>
  <si>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</si>
  <si>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</si>
  <si>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</si>
  <si>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</si>
  <si>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</si>
  <si>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</si>
  <si>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</si>
  <si>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</si>
  <si>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</si>
  <si>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</si>
  <si>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</si>
  <si>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</si>
  <si>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</si>
  <si>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</si>
  <si>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</si>
  <si>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</si>
  <si>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</si>
  <si>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</si>
  <si>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</si>
  <si>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</si>
  <si>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</si>
  <si>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</si>
  <si>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</si>
  <si>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</si>
  <si>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</si>
  <si>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</si>
  <si>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</si>
  <si>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</si>
  <si>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</si>
  <si>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</si>
  <si>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</si>
  <si>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</si>
  <si>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</si>
  <si>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</si>
  <si>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</si>
  <si>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</si>
  <si>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</si>
  <si>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</si>
  <si>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</si>
  <si>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</si>
  <si>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</si>
  <si>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</si>
  <si>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</si>
  <si>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</si>
  <si>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</si>
  <si>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</si>
  <si>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</si>
  <si>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</si>
  <si>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</si>
  <si>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</si>
  <si>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</si>
  <si>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</si>
  <si>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</si>
  <si>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</si>
  <si>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</si>
  <si>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</si>
  <si>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</si>
  <si>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</si>
  <si>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</si>
  <si>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</si>
  <si>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</si>
  <si>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</si>
  <si>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</si>
  <si>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</si>
  <si>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</si>
  <si>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</si>
  <si>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</si>
  <si>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</si>
  <si>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</si>
  <si>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</si>
  <si>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</si>
  <si>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</si>
  <si>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</si>
  <si>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</si>
  <si>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</si>
  <si>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</si>
  <si>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</si>
  <si>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</si>
  <si>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</si>
  <si>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</si>
  <si>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</si>
  <si>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</si>
  <si>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</si>
  <si>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</si>
  <si>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</si>
  <si>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</si>
  <si>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</si>
  <si>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</si>
  <si>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</si>
  <si>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</si>
  <si>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</si>
  <si>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</si>
  <si>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</si>
  <si>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</si>
  <si>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</si>
  <si>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</si>
  <si>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</si>
  <si>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</si>
  <si>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</si>
  <si>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</si>
  <si>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</si>
  <si>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</si>
  <si>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</si>
  <si>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</si>
  <si>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</si>
  <si>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</si>
  <si>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</si>
  <si>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</si>
  <si>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</si>
  <si>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</si>
  <si>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</si>
  <si>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</si>
  <si>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</si>
  <si>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</si>
  <si>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</si>
  <si>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</si>
  <si>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</si>
  <si>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</si>
  <si>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</si>
  <si>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</si>
  <si>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</si>
  <si>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</si>
  <si>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</si>
  <si>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</si>
  <si>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</si>
  <si>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</si>
  <si>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</si>
  <si>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</si>
  <si>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</si>
  <si>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</si>
  <si>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</si>
  <si>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</si>
  <si>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</si>
  <si>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</si>
  <si>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</si>
  <si>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</si>
  <si>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</si>
  <si>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</si>
  <si>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</si>
  <si>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</si>
  <si>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</si>
  <si>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</si>
  <si>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</si>
  <si>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</si>
  <si>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</si>
  <si>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</si>
  <si>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</si>
  <si>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</si>
  <si>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</si>
  <si>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</si>
  <si>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</si>
  <si>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</si>
  <si>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</si>
  <si>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</si>
  <si>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</si>
  <si>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</si>
  <si>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</si>
  <si>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</si>
  <si>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</si>
  <si>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</si>
  <si>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</si>
  <si>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</si>
  <si>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</si>
  <si>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</si>
  <si>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</si>
  <si>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</si>
  <si>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</si>
  <si>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</si>
  <si>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</si>
  <si>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</si>
  <si>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</si>
  <si>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</si>
  <si>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</si>
  <si>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</si>
  <si>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</si>
  <si>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</si>
  <si>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</si>
  <si>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</si>
  <si>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</si>
  <si>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</si>
  <si>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</si>
  <si>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</si>
  <si>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</si>
  <si>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</si>
  <si>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</si>
  <si>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</si>
  <si>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</si>
  <si>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</si>
  <si>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</si>
  <si>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</si>
  <si>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</si>
  <si>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</si>
  <si>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</si>
  <si>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</si>
  <si>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</si>
  <si>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</si>
  <si>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</si>
  <si>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</si>
  <si>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</si>
  <si>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</si>
  <si>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</si>
  <si>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</si>
  <si>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</si>
  <si>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</si>
  <si>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</si>
  <si>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</si>
  <si>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</si>
  <si>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</si>
  <si>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</si>
  <si>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</si>
  <si>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</si>
  <si>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</si>
  <si>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</si>
  <si>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</si>
  <si>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</si>
  <si>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</si>
  <si>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</si>
  <si>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</si>
  <si>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</si>
  <si>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</si>
  <si>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</si>
  <si>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</si>
  <si>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</si>
  <si>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</si>
  <si>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</si>
  <si>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</si>
  <si>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</si>
  <si>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</si>
  <si>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</si>
  <si>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</si>
  <si>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</si>
  <si>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</si>
  <si>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</si>
  <si>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</si>
  <si>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</si>
  <si>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</si>
  <si>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</si>
  <si>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</si>
  <si>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</si>
  <si>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</si>
  <si>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</si>
  <si>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</si>
  <si>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</si>
  <si>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</si>
  <si>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</si>
  <si>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</si>
  <si>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</si>
  <si>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</si>
  <si>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</si>
  <si>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</si>
  <si>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</si>
  <si>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</si>
  <si>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</si>
  <si>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</si>
  <si>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</si>
  <si>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</si>
  <si>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</si>
  <si>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</si>
  <si>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</si>
  <si>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</si>
  <si>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</si>
  <si>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</si>
  <si>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</si>
  <si>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</si>
  <si>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</si>
  <si>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</si>
  <si>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</si>
  <si>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</si>
  <si>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</si>
  <si>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</si>
  <si>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</si>
  <si>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</si>
  <si>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</si>
  <si>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</si>
  <si>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</si>
  <si>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</si>
  <si>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</si>
  <si>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</si>
  <si>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</si>
  <si>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</si>
  <si>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</si>
  <si>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</si>
  <si>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</si>
  <si>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</si>
  <si>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</si>
  <si>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</si>
  <si>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</si>
  <si>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</si>
  <si>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</si>
  <si>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</si>
  <si>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</si>
  <si>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</si>
  <si>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</si>
  <si>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</si>
  <si>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</si>
  <si>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</si>
  <si>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</si>
  <si>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</si>
  <si>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</si>
  <si>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</si>
  <si>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</si>
  <si>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</si>
  <si>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</si>
  <si>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</si>
  <si>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</si>
  <si>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</si>
  <si>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</si>
  <si>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</si>
  <si>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</si>
  <si>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</si>
  <si>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</si>
  <si>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</si>
  <si>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</si>
  <si>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</si>
  <si>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</si>
  <si>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</si>
  <si>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</si>
  <si>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</si>
  <si>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</si>
  <si>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</si>
  <si>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</si>
  <si>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</si>
  <si>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</si>
  <si>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</si>
  <si>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</si>
  <si>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</si>
  <si>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</si>
  <si>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</si>
  <si>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</si>
  <si>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</si>
  <si>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</si>
  <si>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</si>
  <si>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</si>
  <si>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</si>
  <si>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</si>
  <si>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</si>
  <si>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</si>
  <si>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</si>
  <si>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</si>
  <si>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</si>
  <si>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</si>
  <si>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</si>
  <si>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</si>
  <si>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</si>
  <si>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</si>
  <si>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</si>
  <si>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</si>
  <si>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</si>
  <si>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</si>
  <si>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</si>
  <si>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</si>
  <si>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</si>
  <si>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</si>
  <si>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</si>
  <si>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</si>
  <si>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</si>
  <si>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</si>
  <si>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</si>
  <si>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</si>
  <si>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</si>
  <si>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</si>
  <si>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</si>
  <si>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</si>
  <si>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</si>
  <si>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</si>
  <si>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</si>
  <si>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</si>
  <si>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</si>
  <si>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</si>
  <si>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</si>
  <si>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</si>
  <si>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</si>
  <si>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</si>
  <si>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</si>
  <si>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</si>
  <si>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</si>
  <si>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</si>
  <si>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</si>
  <si>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</si>
  <si>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</si>
  <si>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</si>
  <si>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</si>
  <si>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</si>
  <si>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</si>
  <si>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</si>
  <si>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</si>
  <si>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</si>
  <si>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</si>
  <si>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</si>
  <si>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</si>
  <si>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</si>
  <si>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</si>
  <si>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</si>
  <si>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</si>
  <si>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</si>
  <si>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</si>
  <si>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</si>
  <si>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</si>
  <si>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</si>
  <si>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</si>
  <si>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</si>
  <si>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</si>
  <si>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</si>
  <si>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</si>
  <si>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</si>
  <si>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</si>
  <si>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</si>
  <si>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</si>
  <si>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</si>
  <si>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</si>
  <si>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</si>
  <si>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</si>
  <si>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</si>
  <si>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</si>
  <si>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</si>
  <si>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</si>
  <si>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</si>
  <si>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</si>
  <si>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</si>
  <si>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</si>
  <si>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</si>
  <si>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</si>
  <si>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</si>
  <si>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</si>
  <si>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</si>
  <si>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</si>
  <si>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</si>
  <si>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</si>
  <si>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</si>
  <si>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</si>
  <si>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</si>
  <si>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</si>
  <si>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</si>
  <si>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</si>
  <si>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</si>
  <si>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</si>
  <si>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</si>
  <si>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</si>
  <si>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</si>
  <si>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</si>
  <si>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</si>
  <si>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</si>
  <si>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</si>
  <si>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</si>
  <si>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</si>
  <si>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</si>
  <si>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</si>
  <si>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</si>
  <si>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</si>
  <si>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</si>
  <si>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</si>
  <si>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</si>
  <si>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</si>
  <si>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</si>
  <si>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</si>
  <si>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</si>
  <si>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</si>
  <si>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</si>
  <si>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</si>
  <si>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</si>
  <si>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</si>
  <si>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</si>
  <si>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</si>
  <si>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</si>
  <si>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</si>
  <si>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</si>
  <si>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</si>
  <si>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</si>
  <si>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</si>
  <si>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</si>
  <si>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</si>
  <si>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</si>
  <si>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</si>
  <si>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</si>
  <si>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</si>
  <si>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</si>
  <si>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</si>
  <si>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</si>
  <si>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</si>
  <si>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</si>
  <si>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</si>
  <si>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</si>
  <si>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</si>
  <si>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</si>
  <si>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</si>
  <si>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</si>
  <si>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</si>
  <si>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</si>
  <si>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</si>
  <si>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</si>
  <si>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</si>
  <si>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</si>
  <si>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</si>
  <si>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</si>
  <si>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</si>
  <si>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</si>
  <si>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</si>
  <si>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</si>
  <si>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</si>
  <si>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</si>
  <si>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</si>
  <si>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</si>
  <si>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</si>
  <si>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</si>
  <si>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</si>
  <si>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</si>
  <si>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</si>
  <si>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</si>
  <si>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</si>
  <si>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</si>
  <si>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</si>
  <si>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</si>
  <si>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</si>
  <si>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</si>
  <si>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</si>
  <si>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</si>
  <si>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</si>
  <si>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</si>
  <si>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</si>
  <si>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</si>
  <si>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</si>
  <si>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</si>
  <si>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</si>
  <si>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</si>
  <si>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</si>
  <si>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</si>
  <si>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</si>
  <si>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</si>
  <si>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</si>
  <si>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</si>
  <si>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</si>
  <si>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</si>
  <si>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</si>
  <si>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</si>
  <si>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</si>
  <si>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</si>
  <si>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</si>
  <si>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</si>
  <si>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</si>
  <si>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</si>
  <si>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</si>
  <si>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</si>
  <si>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</si>
  <si>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</si>
  <si>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</si>
  <si>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</si>
  <si>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</si>
  <si>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</si>
  <si>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</si>
  <si>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</si>
  <si>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</si>
  <si>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</si>
  <si>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</si>
  <si>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</si>
  <si>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</si>
  <si>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</si>
  <si>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</si>
  <si>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</si>
  <si>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</si>
  <si>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</si>
  <si>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</si>
  <si>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</si>
  <si>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</si>
  <si>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</si>
  <si>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</si>
  <si>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</si>
  <si>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</si>
  <si>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</si>
  <si>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</si>
  <si>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</si>
  <si>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</si>
  <si>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</si>
  <si>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</si>
  <si>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</si>
  <si>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</si>
  <si>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</si>
  <si>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</si>
  <si>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</si>
  <si>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</si>
  <si>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</si>
  <si>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</si>
  <si>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</si>
  <si>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</si>
  <si>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</si>
  <si>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</si>
  <si>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</si>
  <si>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</si>
  <si>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</si>
  <si>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</si>
  <si>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</si>
  <si>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</si>
  <si>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</si>
  <si>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</si>
  <si>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</si>
  <si>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</si>
  <si>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</si>
  <si>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</si>
  <si>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</si>
  <si>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</si>
  <si>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</si>
  <si>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</si>
  <si>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</si>
  <si>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</si>
  <si>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</si>
  <si>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</si>
  <si>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</si>
  <si>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</si>
  <si>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</si>
  <si>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</si>
  <si>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</si>
  <si>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</si>
  <si>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</si>
  <si>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</si>
  <si>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</si>
  <si>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</si>
  <si>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</si>
  <si>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</si>
  <si>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</si>
  <si>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</si>
  <si>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</si>
  <si>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</si>
  <si>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</si>
  <si>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</si>
  <si>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</si>
  <si>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</si>
  <si>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</si>
  <si>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</si>
  <si>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</si>
  <si>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</si>
  <si>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</si>
  <si>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</si>
  <si>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</si>
  <si>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</si>
  <si>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</si>
  <si>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</si>
  <si>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</si>
  <si>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</si>
  <si>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</si>
  <si>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</si>
  <si>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</si>
  <si>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</si>
  <si>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</si>
  <si>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</si>
  <si>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</si>
  <si>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</si>
  <si>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</si>
  <si>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</si>
  <si>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</si>
  <si>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</si>
  <si>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</si>
  <si>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</si>
  <si>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</si>
  <si>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</si>
  <si>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</si>
  <si>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</si>
  <si>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</si>
  <si>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</si>
  <si>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</si>
  <si>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</si>
  <si>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</si>
  <si>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</si>
  <si>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</si>
  <si>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</si>
  <si>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</si>
  <si>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</si>
  <si>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</si>
  <si>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</si>
  <si>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</si>
  <si>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</si>
  <si>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</si>
  <si>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</si>
  <si>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</si>
  <si>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</si>
  <si>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</si>
  <si>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</si>
  <si>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</si>
  <si>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</si>
  <si>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</si>
  <si>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</si>
  <si>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</si>
  <si>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</si>
  <si>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</si>
  <si>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</si>
  <si>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</si>
  <si>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</si>
  <si>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</si>
  <si>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</si>
  <si>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</si>
  <si>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</si>
  <si>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</si>
  <si>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</si>
  <si>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</si>
  <si>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</si>
  <si>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</si>
  <si>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</si>
  <si>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</si>
  <si>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</si>
  <si>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</si>
  <si>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</si>
  <si>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</si>
  <si>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</si>
  <si>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</si>
  <si>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</si>
  <si>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</si>
  <si>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</si>
  <si>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</si>
  <si>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</si>
  <si>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</si>
  <si>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</si>
  <si>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</si>
  <si>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</si>
  <si>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</si>
  <si>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</si>
  <si>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</si>
  <si>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</si>
  <si>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</si>
  <si>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</si>
  <si>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</si>
  <si>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</si>
  <si>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</si>
  <si>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</si>
  <si>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</si>
  <si>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</si>
  <si>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</si>
  <si>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</si>
  <si>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</si>
  <si>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</si>
  <si>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</si>
  <si>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</si>
  <si>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</si>
  <si>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</si>
  <si>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</si>
  <si>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</si>
  <si>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</si>
  <si>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</si>
  <si>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</si>
  <si>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</si>
  <si>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</si>
  <si>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</si>
  <si>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</si>
  <si>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</si>
  <si>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</si>
  <si>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</si>
  <si>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</si>
  <si>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</si>
  <si>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</si>
  <si>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</si>
  <si>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</si>
  <si>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</si>
  <si>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</si>
  <si>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</si>
  <si>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</si>
  <si>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</si>
  <si>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</si>
  <si>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</si>
  <si>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</si>
  <si>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</si>
  <si>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</si>
  <si>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</si>
  <si>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</si>
  <si>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</si>
  <si>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</si>
  <si>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</si>
  <si>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</si>
  <si>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</si>
  <si>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</si>
  <si>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</si>
  <si>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</si>
  <si>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</si>
  <si>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</si>
  <si>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</si>
  <si>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</si>
  <si>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</si>
  <si>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</si>
  <si>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</si>
  <si>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</si>
  <si>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</si>
  <si>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</si>
  <si>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</si>
  <si>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</si>
  <si>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</si>
  <si>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</si>
  <si>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</si>
  <si>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</si>
  <si>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</si>
  <si>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</si>
  <si>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</si>
  <si>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</si>
  <si>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</si>
  <si>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</si>
  <si>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</si>
  <si>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</si>
  <si>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</si>
  <si>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</si>
  <si>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</si>
  <si>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</si>
  <si>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</si>
  <si>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</si>
  <si>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</si>
  <si>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</si>
  <si>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</si>
  <si>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</si>
  <si>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</si>
  <si>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</si>
  <si>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</si>
  <si>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</si>
  <si>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</si>
  <si>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</si>
  <si>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</si>
  <si>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</si>
  <si>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</si>
  <si>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</si>
  <si>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</si>
  <si>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</si>
  <si>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</si>
  <si>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</si>
  <si>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</si>
  <si>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</si>
  <si>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</si>
  <si>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</si>
  <si>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</si>
  <si>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</si>
  <si>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</si>
  <si>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</si>
  <si>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</si>
  <si>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</si>
  <si>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</si>
  <si>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</si>
  <si>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</si>
  <si>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</si>
  <si>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</si>
  <si>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</si>
  <si>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</si>
  <si>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</si>
  <si>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</si>
  <si>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</si>
  <si>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</si>
  <si>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</si>
  <si>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</si>
  <si>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</si>
  <si>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</si>
  <si>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</si>
  <si>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</si>
  <si>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</si>
  <si>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</si>
  <si>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</si>
  <si>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</si>
  <si>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</si>
  <si>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</si>
  <si>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</si>
  <si>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</si>
  <si>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</si>
  <si>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</si>
  <si>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</si>
  <si>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</si>
  <si>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</si>
  <si>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</si>
  <si>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</si>
  <si>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</si>
  <si>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</si>
  <si>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</si>
  <si>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</si>
  <si>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</si>
  <si>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</si>
  <si>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</si>
  <si>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</si>
  <si>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</si>
  <si>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</si>
  <si>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</si>
  <si>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</si>
  <si>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</si>
  <si>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</si>
  <si>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</si>
  <si>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</si>
  <si>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</si>
  <si>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</si>
  <si>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</si>
  <si>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</si>
  <si>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</si>
  <si>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</si>
  <si>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</si>
  <si>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</si>
  <si>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</si>
  <si>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</si>
  <si>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</si>
  <si>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</si>
  <si>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</si>
  <si>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</si>
  <si>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</si>
  <si>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</si>
  <si>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</si>
  <si>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</si>
  <si>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</si>
  <si>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</si>
  <si>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</si>
  <si>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</si>
  <si>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</si>
  <si>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</si>
  <si>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</si>
  <si>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</si>
  <si>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</si>
  <si>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</si>
  <si>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</si>
  <si>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</si>
  <si>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</si>
  <si>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</si>
  <si>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</si>
  <si>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</si>
  <si>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</si>
  <si>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</si>
  <si>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</si>
  <si>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</si>
  <si>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</si>
  <si>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</si>
  <si>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</si>
  <si>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</si>
  <si>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</si>
  <si>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</si>
  <si>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</si>
  <si>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</si>
  <si>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</si>
  <si>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</si>
  <si>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</si>
  <si>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</si>
  <si>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</si>
  <si>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</si>
  <si>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</si>
  <si>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</si>
  <si>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</si>
  <si>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</si>
  <si>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</si>
  <si>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</si>
  <si>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</si>
  <si>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</si>
  <si>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</si>
  <si>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</si>
  <si>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</si>
  <si>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</si>
  <si>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</si>
  <si>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</si>
  <si>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</si>
  <si>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</si>
  <si>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</si>
  <si>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</si>
  <si>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</si>
  <si>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</si>
  <si>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</si>
  <si>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</si>
  <si>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</si>
  <si>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</si>
  <si>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</si>
  <si>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</si>
  <si>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</si>
  <si>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</si>
  <si>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</si>
  <si>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</si>
  <si>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</si>
  <si>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</si>
  <si>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</si>
  <si>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</si>
  <si>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</si>
  <si>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</si>
  <si>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</si>
  <si>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</si>
  <si>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</si>
  <si>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</si>
  <si>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</si>
  <si>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</si>
  <si>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</si>
  <si>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</si>
  <si>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</si>
  <si>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</si>
  <si>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</si>
  <si>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</si>
  <si>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</si>
  <si>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</si>
  <si>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</si>
  <si>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</si>
  <si>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</si>
  <si>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</si>
  <si>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</si>
  <si>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</si>
  <si>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</si>
  <si>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</si>
  <si>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</si>
  <si>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</si>
  <si>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</si>
  <si>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</si>
  <si>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</si>
  <si>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</si>
  <si>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</si>
  <si>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</si>
  <si>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</si>
  <si>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</si>
  <si>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</si>
  <si>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</si>
  <si>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</si>
  <si>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</si>
  <si>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</si>
  <si>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</si>
  <si>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</si>
  <si>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</si>
  <si>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</si>
  <si>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</si>
  <si>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</si>
  <si>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</si>
  <si>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</si>
  <si>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</si>
  <si>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</si>
  <si>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</si>
  <si>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</si>
  <si>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</si>
  <si>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</si>
  <si>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</si>
  <si>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</si>
  <si>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</si>
  <si>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</si>
  <si>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</si>
  <si>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</si>
  <si>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</si>
  <si>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</si>
  <si>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</si>
  <si>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</si>
  <si>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</si>
  <si>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</si>
  <si>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</si>
  <si>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</si>
  <si>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</si>
  <si>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</si>
  <si>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</si>
  <si>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</si>
  <si>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</si>
  <si>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</si>
  <si>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</si>
  <si>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</si>
  <si>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</si>
  <si>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</si>
  <si>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</si>
  <si>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</si>
  <si>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</si>
  <si>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</si>
  <si>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</si>
  <si>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</si>
  <si>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</si>
  <si>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</si>
  <si>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</si>
  <si>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</si>
  <si>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</si>
  <si>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</si>
  <si>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</si>
  <si>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</si>
  <si>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</si>
  <si>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</si>
  <si>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</si>
  <si>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</si>
  <si>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</si>
  <si>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</si>
  <si>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</si>
  <si>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</si>
  <si>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</si>
  <si>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</si>
  <si>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</si>
  <si>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</si>
  <si>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</si>
  <si>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</si>
  <si>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</si>
  <si>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</si>
  <si>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</si>
  <si>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</si>
  <si>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</si>
  <si>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</si>
  <si>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</si>
  <si>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</si>
  <si>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</si>
  <si>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</si>
  <si>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</si>
  <si>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</si>
  <si>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</si>
  <si>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</si>
  <si>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</si>
  <si>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</si>
  <si>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</si>
  <si>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</si>
  <si>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</si>
  <si>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</si>
  <si>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</si>
  <si>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</si>
  <si>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</si>
  <si>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</si>
  <si>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</si>
  <si>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</si>
  <si>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</si>
  <si>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</si>
  <si>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</si>
  <si>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</si>
  <si>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</si>
  <si>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</si>
  <si>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</si>
  <si>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</si>
  <si>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</si>
  <si>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</si>
  <si>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</si>
  <si>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</si>
  <si>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</si>
  <si>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</si>
  <si>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</si>
  <si>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</si>
  <si>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</si>
  <si>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</si>
  <si>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</si>
  <si>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</si>
  <si>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</si>
  <si>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</si>
  <si>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</si>
  <si>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</si>
  <si>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</si>
  <si>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</si>
  <si>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</si>
  <si>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</si>
  <si>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</si>
  <si>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</si>
  <si>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</si>
  <si>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</si>
  <si>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</si>
  <si>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</si>
  <si>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</si>
  <si>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</si>
  <si>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</si>
  <si>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</si>
  <si>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</si>
  <si>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</si>
  <si>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</si>
  <si>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</si>
  <si>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</si>
  <si>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</si>
  <si>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</si>
  <si>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</si>
  <si>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</si>
  <si>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</si>
  <si>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</si>
  <si>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</si>
  <si>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</si>
  <si>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</si>
  <si>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</si>
  <si>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</si>
  <si>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</si>
  <si>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</si>
  <si>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</si>
  <si>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</si>
  <si>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</si>
  <si>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</si>
  <si>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</si>
  <si>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</si>
  <si>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</si>
  <si>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</si>
  <si>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</si>
  <si>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</si>
  <si>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</si>
  <si>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</si>
  <si>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</si>
  <si>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</si>
  <si>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</si>
  <si>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</si>
  <si>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</si>
  <si>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</si>
  <si>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</si>
  <si>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</si>
  <si>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</si>
  <si>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</si>
  <si>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</si>
  <si>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</si>
  <si>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</si>
  <si>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</si>
  <si>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</si>
  <si>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</si>
  <si>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</si>
  <si>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</si>
  <si>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</si>
  <si>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</si>
  <si>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</si>
  <si>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</si>
  <si>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</si>
  <si>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</si>
  <si>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</si>
  <si>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</si>
  <si>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</si>
  <si>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</si>
  <si>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</si>
  <si>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</si>
  <si>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</si>
  <si>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</si>
  <si>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</si>
  <si>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</si>
  <si>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</si>
  <si>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</si>
  <si>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</si>
  <si>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</si>
  <si>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</si>
  <si>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</si>
  <si>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</si>
  <si>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</si>
  <si>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</si>
  <si>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</si>
  <si>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</si>
  <si>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</si>
  <si>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</si>
  <si>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</si>
  <si>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</si>
  <si>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</si>
  <si>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</si>
  <si>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</si>
  <si>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</si>
  <si>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</si>
  <si>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</si>
  <si>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</si>
  <si>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</si>
  <si>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</si>
  <si>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</si>
  <si>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</si>
  <si>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</si>
  <si>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</si>
  <si>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</si>
  <si>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</si>
  <si>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</si>
  <si>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</si>
  <si>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</si>
  <si>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</si>
  <si>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</si>
  <si>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</si>
  <si>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</si>
  <si>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</si>
  <si>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</si>
  <si>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</si>
  <si>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</si>
  <si>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</si>
  <si>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</si>
  <si>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</si>
  <si>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</si>
  <si>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</si>
  <si>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</si>
  <si>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</si>
  <si>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</si>
  <si>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</si>
  <si>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</si>
  <si>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</si>
  <si>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</si>
  <si>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</si>
  <si>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</si>
  <si>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</si>
  <si>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</si>
  <si>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</si>
  <si>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</si>
  <si>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</si>
  <si>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</si>
  <si>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</si>
  <si>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</si>
  <si>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</si>
  <si>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</si>
  <si>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</si>
  <si>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</si>
  <si>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</si>
  <si>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</si>
  <si>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</si>
  <si>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</si>
  <si>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</si>
  <si>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</si>
  <si>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</si>
  <si>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</si>
  <si>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</si>
  <si>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</si>
  <si>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</si>
  <si>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</si>
  <si>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</si>
  <si>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</si>
  <si>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</si>
  <si>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</si>
  <si>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</si>
  <si>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</si>
  <si>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</si>
  <si>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</si>
  <si>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</si>
  <si>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</si>
  <si>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</si>
  <si>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</si>
  <si>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</si>
  <si>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</si>
  <si>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</si>
  <si>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</si>
  <si>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</si>
  <si>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</si>
  <si>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</si>
  <si>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</si>
  <si>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</si>
  <si>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</si>
  <si>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</si>
  <si>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</si>
  <si>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</si>
  <si>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</si>
  <si>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</si>
  <si>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</si>
  <si>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</si>
  <si>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</si>
  <si>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</si>
  <si>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</si>
  <si>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</si>
  <si>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</si>
  <si>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</si>
  <si>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</si>
  <si>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</si>
  <si>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</si>
  <si>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</si>
  <si>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</si>
  <si>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</si>
  <si>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</si>
  <si>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</si>
  <si>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</si>
  <si>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</si>
  <si>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</si>
  <si>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</si>
  <si>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</si>
  <si>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</si>
  <si>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</si>
  <si>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</si>
  <si>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</si>
  <si>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</si>
  <si>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</si>
  <si>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</si>
  <si>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</si>
  <si>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</si>
  <si>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</si>
  <si>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</si>
  <si>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</si>
  <si>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</si>
  <si>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</si>
  <si>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</si>
  <si>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</si>
  <si>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</si>
  <si>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</si>
  <si>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</si>
  <si>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</si>
  <si>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</si>
  <si>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</si>
  <si>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</si>
  <si>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</si>
  <si>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</si>
  <si>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</si>
  <si>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</si>
  <si>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</si>
  <si>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</si>
  <si>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</si>
  <si>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</si>
  <si>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</si>
  <si>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</si>
  <si>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</si>
  <si>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</si>
  <si>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</si>
  <si>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</si>
  <si>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</si>
  <si>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</si>
  <si>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</si>
  <si>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</si>
  <si>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</si>
  <si>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</si>
  <si>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</si>
  <si>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</si>
  <si>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</si>
  <si>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</si>
  <si>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</si>
  <si>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</si>
  <si>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</si>
  <si>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</si>
  <si>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</si>
  <si>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</si>
  <si>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</si>
  <si>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</si>
  <si>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</si>
  <si>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</si>
  <si>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</si>
  <si>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</si>
  <si>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</si>
  <si>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</si>
  <si>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</si>
  <si>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</si>
  <si>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</si>
  <si>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</si>
  <si>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</si>
  <si>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</si>
  <si>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</si>
  <si>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</si>
  <si>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</si>
  <si>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</si>
  <si>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</si>
  <si>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</si>
  <si>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</si>
  <si>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</si>
  <si>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</si>
  <si>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</si>
  <si>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</si>
  <si>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</si>
  <si>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</si>
  <si>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</si>
  <si>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</si>
  <si>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</si>
  <si>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</si>
  <si>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</si>
  <si>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</si>
  <si>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</si>
  <si>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</si>
  <si>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</si>
  <si>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</si>
  <si>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</si>
  <si>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</si>
  <si>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</si>
  <si>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</si>
  <si>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</si>
  <si>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</si>
  <si>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</si>
  <si>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</si>
  <si>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</si>
  <si>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</si>
  <si>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</si>
  <si>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</si>
  <si>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</si>
  <si>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</si>
  <si>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</si>
  <si>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</si>
  <si>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</si>
  <si>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</si>
  <si>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</si>
  <si>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</si>
  <si>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</si>
  <si>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</si>
  <si>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</si>
  <si>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</si>
  <si>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</si>
  <si>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</si>
  <si>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</si>
  <si>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</si>
  <si>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</si>
  <si>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</si>
  <si>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</si>
  <si>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</si>
  <si>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</si>
  <si>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</si>
  <si>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</si>
  <si>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</si>
  <si>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</si>
  <si>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</si>
  <si>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</si>
  <si>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</si>
  <si>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</si>
  <si>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</si>
  <si>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</si>
  <si>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</si>
  <si>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</si>
  <si>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</si>
  <si>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</si>
  <si>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</si>
  <si>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</si>
  <si>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</si>
  <si>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</si>
  <si>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</si>
  <si>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</si>
  <si>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</si>
  <si>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</si>
  <si>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</si>
  <si>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</si>
  <si>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</si>
  <si>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</si>
  <si>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</si>
  <si>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</si>
  <si>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</si>
  <si>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</si>
  <si>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</si>
  <si>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</si>
  <si>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</si>
  <si>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</si>
  <si>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</si>
  <si>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</si>
  <si>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</si>
  <si>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</si>
  <si>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</si>
  <si>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</si>
  <si>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</si>
  <si>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</si>
  <si>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</si>
  <si>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</si>
  <si>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</si>
  <si>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</si>
  <si>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</si>
  <si>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</si>
  <si>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</si>
  <si>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</si>
  <si>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</si>
  <si>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</si>
  <si>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</si>
  <si>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</si>
  <si>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</si>
  <si>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</si>
  <si>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</si>
  <si>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</si>
  <si>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</si>
  <si>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</si>
  <si>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</si>
  <si>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</si>
  <si>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</si>
  <si>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</si>
  <si>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</si>
  <si>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</si>
  <si>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</si>
  <si>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</si>
  <si>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</si>
  <si>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</si>
  <si>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</si>
  <si>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</si>
  <si>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</si>
  <si>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</si>
  <si>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</si>
  <si>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</si>
  <si>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</si>
  <si>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</si>
  <si>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</si>
  <si>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</si>
  <si>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</si>
  <si>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</si>
  <si>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</si>
  <si>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</si>
  <si>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</si>
  <si>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</si>
  <si>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</si>
  <si>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</si>
  <si>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</si>
  <si>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</si>
  <si>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</si>
  <si>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</si>
  <si>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</si>
  <si>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</si>
  <si>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</si>
  <si>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</si>
  <si>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</si>
  <si>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</si>
  <si>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</si>
  <si>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</si>
  <si>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</si>
  <si>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</si>
  <si>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</si>
  <si>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</si>
  <si>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</si>
  <si>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</si>
  <si>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</si>
  <si>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</si>
  <si>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</si>
  <si>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</si>
  <si>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</si>
  <si>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</si>
  <si>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</si>
  <si>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</si>
  <si>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</si>
  <si>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</si>
  <si>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</si>
  <si>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</si>
  <si>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</si>
  <si>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</si>
  <si>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</si>
  <si>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</si>
  <si>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</si>
  <si>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</si>
  <si>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</si>
  <si>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</si>
  <si>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</si>
  <si>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</si>
  <si>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</si>
  <si>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</si>
  <si>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</si>
  <si>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</si>
  <si>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</si>
  <si>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</si>
  <si>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</si>
  <si>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</si>
  <si>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</si>
  <si>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</si>
  <si>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</si>
  <si>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</si>
  <si>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</si>
  <si>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</si>
  <si>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</si>
  <si>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</si>
  <si>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</si>
  <si>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</si>
  <si>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</si>
  <si>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</si>
  <si>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</si>
  <si>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</si>
  <si>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</si>
  <si>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</si>
  <si>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</si>
  <si>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</si>
  <si>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</si>
  <si>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</si>
  <si>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</si>
  <si>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</si>
  <si>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</si>
  <si>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</si>
  <si>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</si>
  <si>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</si>
  <si>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</si>
  <si>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</si>
  <si>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</si>
  <si>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</si>
  <si>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</si>
  <si>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</si>
  <si>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</si>
  <si>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</si>
  <si>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</si>
  <si>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</si>
  <si>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</si>
  <si>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</si>
  <si>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</si>
  <si>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</si>
  <si>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</si>
  <si>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</si>
  <si>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</si>
  <si>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</si>
  <si>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</si>
  <si>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</si>
  <si>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</si>
  <si>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</si>
  <si>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</si>
  <si>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</si>
  <si>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</si>
  <si>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</si>
  <si>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</si>
  <si>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</si>
  <si>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</si>
  <si>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</si>
  <si>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</si>
  <si>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</si>
  <si>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</si>
  <si>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</si>
  <si>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</si>
  <si>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</si>
  <si>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</si>
  <si>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</si>
  <si>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</si>
  <si>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</si>
  <si>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</si>
  <si>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</si>
  <si>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</si>
  <si>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</si>
  <si>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</si>
  <si>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</si>
  <si>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</si>
  <si>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</si>
  <si>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</si>
  <si>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</si>
  <si>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</si>
  <si>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</si>
  <si>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</si>
  <si>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</si>
  <si>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</si>
  <si>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</si>
  <si>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</si>
  <si>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</si>
  <si>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</si>
  <si>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</si>
  <si>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</si>
  <si>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</si>
  <si>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</si>
  <si>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</si>
  <si>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</si>
  <si>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</si>
  <si>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</si>
  <si>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</si>
  <si>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</si>
  <si>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</si>
  <si>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</si>
  <si>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</si>
  <si>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</si>
  <si>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</si>
  <si>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</si>
  <si>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</si>
  <si>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</si>
  <si>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</si>
  <si>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</si>
  <si>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</si>
  <si>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</si>
  <si>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</si>
  <si>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</si>
  <si>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</si>
  <si>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</si>
  <si>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</si>
  <si>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</si>
  <si>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</si>
  <si>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</si>
  <si>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</si>
  <si>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</si>
  <si>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</si>
  <si>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</si>
  <si>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</si>
  <si>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</si>
  <si>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</si>
  <si>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</si>
  <si>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</si>
  <si>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</si>
  <si>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</si>
  <si>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</si>
  <si>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</si>
  <si>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</si>
  <si>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</si>
  <si>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</si>
  <si>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</si>
  <si>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</si>
  <si>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</si>
  <si>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</si>
  <si>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</si>
  <si>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</si>
  <si>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</si>
  <si>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</si>
  <si>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</si>
  <si>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</si>
  <si>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</si>
  <si>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</si>
  <si>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</si>
  <si>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</si>
  <si>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</si>
  <si>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</si>
  <si>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</si>
  <si>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</si>
  <si>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</si>
  <si>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</si>
  <si>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</si>
  <si>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</si>
  <si>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</si>
  <si>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</si>
  <si>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</si>
  <si>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</si>
  <si>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</si>
  <si>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</si>
  <si>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</si>
  <si>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</si>
  <si>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</si>
  <si>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</si>
  <si>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</si>
  <si>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</si>
  <si>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</si>
  <si>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</si>
  <si>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</si>
  <si>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</si>
  <si>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</si>
  <si>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</si>
  <si>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</si>
  <si>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</si>
  <si>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</si>
  <si>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</si>
  <si>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</si>
  <si>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</si>
  <si>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</si>
  <si>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</si>
  <si>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</si>
  <si>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</si>
  <si>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</si>
  <si>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</si>
  <si>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</si>
  <si>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</si>
  <si>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</si>
  <si>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</si>
  <si>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</si>
  <si>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</si>
  <si>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</si>
  <si>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</si>
  <si>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</si>
  <si>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</si>
  <si>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</si>
  <si>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</si>
  <si>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</si>
  <si>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</si>
  <si>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</si>
  <si>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</si>
  <si>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</si>
  <si>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</si>
  <si>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</si>
  <si>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</si>
  <si>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</si>
  <si>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</si>
  <si>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</si>
  <si>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</si>
  <si>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</si>
  <si>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</si>
  <si>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</si>
  <si>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</si>
  <si>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</si>
  <si>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</si>
  <si>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</si>
  <si>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</si>
  <si>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</si>
  <si>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</si>
  <si>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</si>
  <si>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</si>
  <si>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</si>
  <si>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</si>
  <si>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</si>
  <si>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</si>
  <si>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</si>
  <si>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</si>
  <si>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</si>
  <si>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</si>
  <si>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</si>
  <si>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</si>
  <si>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</si>
  <si>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</si>
  <si>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</si>
  <si>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</si>
  <si>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</si>
  <si>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</si>
  <si>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</si>
  <si>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</si>
  <si>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</si>
  <si>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</si>
  <si>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</si>
  <si>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</si>
  <si>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</si>
  <si>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</si>
  <si>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</si>
  <si>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</si>
  <si>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</si>
  <si>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</si>
  <si>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</si>
  <si>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</si>
  <si>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</si>
  <si>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</si>
  <si>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</si>
  <si>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</si>
  <si>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</si>
  <si>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</si>
  <si>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</si>
  <si>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</si>
  <si>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</si>
  <si>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</si>
  <si>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</si>
  <si>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</si>
  <si>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</si>
  <si>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</si>
  <si>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</si>
  <si>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</si>
  <si>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</si>
  <si>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</si>
  <si>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</si>
  <si>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</si>
  <si>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</si>
  <si>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</si>
  <si>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</si>
  <si>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</si>
  <si>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</si>
  <si>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</si>
  <si>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</si>
  <si>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</si>
  <si>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</si>
  <si>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</si>
  <si>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</si>
  <si>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</si>
  <si>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</si>
  <si>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</si>
  <si>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</si>
  <si>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</si>
  <si>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</si>
  <si>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</si>
  <si>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</si>
  <si>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</si>
  <si>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</si>
  <si>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</si>
  <si>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</si>
  <si>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</si>
  <si>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</si>
  <si>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</si>
  <si>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</si>
  <si>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</si>
  <si>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</si>
  <si>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</si>
  <si>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</si>
  <si>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</si>
  <si>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</si>
  <si>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</si>
  <si>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</si>
  <si>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</si>
  <si>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</si>
  <si>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</si>
  <si>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</si>
  <si>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</si>
  <si>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</si>
  <si>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</si>
  <si>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</si>
  <si>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</si>
  <si>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</si>
  <si>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</si>
  <si>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</si>
  <si>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</si>
  <si>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</si>
  <si>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</si>
  <si>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</si>
  <si>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</si>
  <si>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</si>
  <si>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</si>
  <si>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</si>
  <si>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</si>
  <si>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</si>
  <si>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</si>
  <si>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</si>
  <si>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</si>
  <si>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</si>
  <si>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</si>
  <si>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</si>
  <si>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</si>
  <si>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</si>
  <si>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</si>
  <si>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</si>
  <si>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</si>
  <si>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</si>
  <si>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</si>
  <si>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</si>
  <si>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</si>
  <si>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</si>
  <si>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</si>
  <si>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</si>
  <si>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</si>
  <si>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</si>
  <si>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</si>
  <si>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</si>
  <si>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</si>
  <si>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</si>
  <si>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</si>
  <si>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</si>
  <si>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</si>
  <si>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</si>
  <si>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</si>
  <si>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</si>
  <si>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</si>
  <si>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</si>
  <si>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</si>
  <si>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</si>
  <si>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</si>
  <si>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</si>
  <si>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</si>
  <si>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</si>
  <si>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</si>
  <si>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</si>
  <si>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</si>
  <si>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</si>
  <si>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</si>
  <si>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</si>
  <si>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</si>
  <si>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</si>
  <si>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</si>
  <si>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</si>
  <si>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</si>
  <si>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</si>
  <si>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</si>
  <si>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</si>
  <si>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</si>
  <si>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</si>
  <si>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</si>
  <si>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</si>
  <si>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</si>
  <si>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</si>
  <si>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</si>
  <si>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</si>
  <si>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</si>
  <si>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</si>
  <si>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</si>
  <si>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</si>
  <si>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</si>
  <si>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</si>
  <si>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</si>
  <si>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</si>
  <si>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</si>
  <si>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</si>
  <si>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</si>
  <si>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</si>
  <si>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</si>
  <si>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</si>
  <si>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</si>
  <si>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</si>
  <si>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</si>
  <si>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</si>
  <si>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</si>
  <si>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</si>
  <si>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</si>
  <si>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</si>
  <si>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</si>
  <si>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</si>
  <si>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</si>
  <si>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</si>
  <si>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</si>
  <si>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</si>
  <si>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</si>
  <si>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</si>
  <si>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</si>
  <si>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</si>
  <si>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</si>
  <si>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</si>
  <si>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</si>
  <si>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</si>
  <si>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</si>
  <si>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</si>
  <si>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</si>
  <si>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</si>
  <si>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</si>
  <si>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</si>
  <si>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</si>
  <si>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</si>
  <si>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</si>
  <si>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</si>
  <si>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</si>
  <si>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</si>
  <si>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</si>
  <si>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</si>
  <si>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</si>
  <si>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</si>
  <si>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</si>
  <si>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</si>
  <si>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</si>
  <si>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</si>
  <si>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</si>
  <si>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</si>
  <si>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</si>
  <si>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</si>
  <si>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</si>
  <si>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</si>
  <si>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</si>
  <si>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</si>
  <si>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</si>
  <si>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</si>
  <si>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</si>
  <si>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</si>
  <si>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</si>
  <si>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</si>
  <si>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</si>
  <si>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</si>
  <si>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</si>
  <si>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</si>
  <si>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</si>
  <si>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</si>
  <si>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</si>
  <si>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</si>
  <si>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</si>
  <si>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</si>
  <si>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</si>
  <si>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</si>
  <si>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</si>
  <si>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</si>
  <si>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</si>
  <si>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</si>
  <si>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</si>
  <si>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</si>
  <si>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</si>
  <si>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</si>
  <si>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</si>
  <si>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</si>
  <si>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</si>
  <si>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</si>
  <si>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</si>
  <si>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</si>
  <si>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</si>
  <si>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</si>
  <si>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</si>
  <si>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</si>
  <si>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</si>
  <si>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</si>
  <si>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</si>
  <si>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</si>
  <si>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</si>
  <si>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</si>
  <si>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</si>
  <si>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</si>
  <si>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</si>
  <si>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</si>
  <si>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</si>
  <si>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</si>
  <si>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</si>
  <si>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</si>
  <si>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</si>
  <si>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</si>
  <si>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</si>
  <si>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</si>
  <si>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</si>
  <si>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</si>
  <si>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</si>
  <si>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</si>
  <si>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</si>
  <si>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</si>
  <si>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</si>
  <si>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</si>
  <si>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</si>
  <si>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</si>
  <si>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</si>
  <si>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</si>
  <si>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</si>
  <si>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</si>
  <si>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</si>
  <si>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</si>
  <si>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</si>
  <si>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</si>
  <si>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</si>
  <si>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</si>
  <si>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</si>
  <si>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</si>
  <si>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</si>
  <si>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</si>
  <si>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</si>
  <si>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</si>
  <si>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</si>
  <si>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</si>
  <si>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</si>
  <si>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</si>
  <si>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</si>
  <si>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</si>
  <si>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</si>
  <si>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</si>
  <si>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</si>
  <si>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</si>
  <si>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</si>
  <si>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</si>
  <si>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</si>
  <si>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</si>
  <si>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</si>
  <si>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</si>
  <si>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</si>
  <si>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</si>
  <si>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</si>
  <si>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</si>
  <si>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</si>
  <si>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</si>
  <si>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</si>
  <si>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</si>
  <si>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</si>
  <si>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</si>
  <si>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</si>
  <si>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</si>
  <si>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</si>
  <si>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</si>
  <si>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</si>
  <si>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</si>
  <si>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</si>
  <si>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</si>
  <si>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</si>
  <si>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</si>
  <si>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</si>
  <si>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</si>
  <si>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</si>
  <si>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</si>
  <si>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</si>
  <si>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</si>
  <si>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</si>
  <si>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</si>
  <si>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</si>
  <si>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</si>
  <si>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</si>
  <si>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</si>
  <si>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</si>
  <si>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</si>
  <si>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</si>
  <si>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</si>
  <si>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</si>
  <si>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</si>
  <si>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</si>
  <si>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</si>
  <si>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</si>
  <si>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</si>
  <si>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</si>
  <si>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</si>
  <si>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</si>
  <si>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</si>
  <si>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</si>
  <si>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</si>
  <si>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</si>
  <si>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</si>
  <si>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</si>
  <si>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</si>
  <si>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</si>
  <si>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</si>
  <si>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</si>
  <si>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</si>
  <si>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</si>
  <si>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</si>
  <si>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</si>
  <si>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</si>
  <si>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</si>
  <si>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</si>
  <si>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</si>
  <si>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</si>
  <si>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</si>
  <si>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</si>
  <si>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</si>
  <si>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</si>
  <si>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</si>
  <si>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</si>
  <si>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</si>
  <si>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</si>
  <si>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</si>
  <si>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</si>
  <si>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</si>
  <si>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</si>
  <si>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</si>
  <si>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</si>
  <si>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</si>
  <si>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</si>
  <si>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</si>
  <si>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</si>
  <si>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</si>
  <si>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</si>
  <si>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</si>
  <si>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</si>
  <si>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</si>
  <si>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</si>
  <si>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</si>
  <si>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</si>
  <si>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</si>
  <si>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</si>
  <si>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</si>
  <si>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</si>
  <si>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</si>
  <si>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</si>
  <si>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</si>
  <si>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</si>
  <si>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</si>
  <si>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</si>
  <si>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</si>
  <si>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</si>
  <si>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</si>
  <si>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</si>
  <si>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</si>
  <si>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</si>
  <si>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</si>
  <si>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</si>
  <si>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</si>
  <si>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</si>
  <si>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</si>
  <si>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</si>
  <si>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</si>
  <si>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</si>
  <si>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</si>
  <si>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</si>
  <si>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</si>
  <si>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</si>
  <si>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</si>
  <si>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</si>
  <si>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</si>
  <si>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</si>
  <si>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</si>
  <si>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</si>
  <si>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</si>
  <si>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</si>
  <si>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</si>
  <si>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</si>
  <si>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</si>
  <si>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</si>
  <si>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</si>
  <si>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</si>
  <si>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</si>
  <si>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</si>
  <si>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</si>
  <si>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</si>
  <si>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</si>
  <si>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</si>
  <si>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</si>
  <si>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</si>
  <si>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</si>
  <si>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</si>
  <si>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</si>
  <si>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</si>
  <si>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</si>
  <si>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</si>
  <si>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</si>
  <si>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</si>
  <si>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</si>
  <si>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</si>
  <si>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</si>
  <si>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</si>
  <si>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</si>
  <si>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</si>
  <si>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</si>
  <si>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</si>
  <si>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</si>
  <si>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</si>
  <si>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</si>
  <si>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</si>
  <si>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</si>
  <si>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</si>
  <si>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</si>
  <si>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</si>
  <si>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</si>
  <si>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</si>
  <si>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</si>
  <si>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</si>
  <si>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</si>
  <si>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</si>
  <si>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</si>
  <si>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</si>
  <si>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</si>
  <si>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</si>
  <si>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</si>
  <si>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</si>
  <si>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</si>
  <si>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</si>
  <si>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</si>
  <si>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</si>
  <si>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</si>
  <si>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</si>
  <si>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</si>
  <si>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</si>
  <si>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</si>
  <si>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</si>
  <si>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</si>
  <si>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</si>
  <si>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</si>
  <si>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</si>
  <si>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</si>
  <si>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</si>
  <si>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</si>
  <si>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</si>
  <si>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</si>
  <si>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</si>
  <si>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</si>
  <si>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</si>
  <si>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</si>
  <si>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</si>
  <si>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</si>
  <si>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</si>
  <si>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</si>
  <si>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</si>
  <si>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</si>
  <si>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</si>
  <si>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</si>
  <si>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</si>
  <si>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</si>
  <si>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</si>
  <si>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</si>
  <si>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</si>
  <si>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</si>
  <si>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</si>
  <si>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</si>
  <si>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</si>
  <si>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</si>
  <si>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</si>
  <si>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</si>
  <si>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</si>
  <si>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</si>
  <si>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</si>
  <si>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</si>
  <si>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</si>
  <si>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</si>
  <si>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</si>
  <si>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</si>
  <si>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</si>
  <si>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</si>
  <si>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</si>
  <si>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</si>
  <si>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</si>
  <si>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</si>
  <si>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</si>
  <si>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</si>
  <si>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</si>
  <si>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</si>
  <si>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</si>
  <si>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</si>
  <si>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</si>
  <si>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</si>
  <si>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</si>
  <si>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</si>
  <si>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</si>
  <si>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</si>
  <si>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</si>
  <si>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</si>
  <si>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</si>
  <si>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</si>
  <si>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</si>
  <si>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</si>
  <si>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</si>
  <si>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</si>
  <si>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</si>
  <si>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</si>
  <si>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</si>
  <si>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</si>
  <si>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</si>
  <si>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</si>
  <si>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</si>
  <si>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</si>
  <si>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</si>
  <si>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</si>
  <si>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</si>
  <si>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</si>
  <si>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</si>
  <si>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</si>
  <si>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</si>
  <si>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</si>
  <si>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</si>
  <si>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</si>
  <si>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</si>
  <si>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</si>
  <si>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</si>
  <si>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</si>
  <si>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</si>
  <si>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</si>
  <si>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</si>
  <si>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</si>
  <si>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</si>
  <si>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</si>
  <si>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</si>
  <si>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</si>
  <si>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</si>
  <si>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</si>
  <si>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</si>
  <si>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</si>
  <si>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</si>
  <si>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</si>
  <si>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</si>
  <si>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</si>
  <si>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</si>
  <si>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</si>
  <si>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</si>
  <si>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</si>
  <si>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</si>
  <si>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</si>
  <si>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</si>
  <si>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</si>
  <si>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</si>
  <si>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</si>
  <si>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</si>
  <si>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</si>
  <si>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</si>
  <si>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</si>
  <si>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</si>
  <si>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</si>
  <si>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</si>
  <si>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</si>
  <si>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</si>
  <si>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</si>
  <si>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</si>
  <si>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</si>
  <si>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</si>
  <si>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</si>
  <si>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</si>
  <si>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</si>
  <si>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</si>
  <si>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</si>
  <si>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</si>
  <si>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</si>
  <si>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</si>
  <si>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</si>
  <si>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</si>
  <si>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</si>
  <si>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</si>
  <si>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</si>
  <si>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</si>
  <si>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</si>
  <si>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</si>
  <si>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</si>
  <si>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</si>
  <si>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</si>
  <si>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</si>
  <si>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</si>
  <si>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</si>
  <si>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</si>
  <si>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</si>
  <si>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</si>
  <si>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</si>
  <si>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</si>
  <si>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</si>
  <si>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</si>
  <si>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</si>
  <si>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</si>
  <si>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</si>
  <si>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</si>
  <si>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</si>
  <si>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</si>
  <si>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</si>
  <si>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</si>
  <si>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</si>
  <si>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</si>
  <si>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</si>
  <si>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</si>
  <si>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</si>
  <si>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</si>
  <si>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</si>
  <si>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</si>
  <si>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</si>
  <si>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</si>
  <si>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</si>
  <si>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</si>
  <si>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</si>
  <si>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</si>
  <si>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</si>
  <si>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</si>
  <si>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</si>
  <si>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</si>
  <si>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</si>
  <si>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</si>
  <si>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</si>
  <si>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</si>
  <si>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</si>
  <si>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</si>
  <si>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</si>
  <si>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</si>
  <si>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</si>
  <si>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</si>
  <si>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</si>
  <si>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</si>
  <si>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</si>
  <si>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</si>
  <si>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</si>
  <si>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</si>
  <si>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</si>
  <si>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</si>
  <si>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</si>
  <si>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</si>
  <si>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</si>
  <si>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</si>
  <si>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</si>
  <si>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</si>
  <si>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</si>
  <si>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</si>
  <si>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</si>
  <si>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</si>
  <si>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</si>
  <si>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</si>
  <si>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</si>
  <si>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</si>
  <si>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</si>
  <si>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</si>
  <si>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</si>
  <si>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</si>
  <si>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</si>
  <si>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</si>
  <si>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</si>
  <si>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</si>
  <si>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</si>
  <si>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</si>
  <si>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</si>
  <si>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</si>
  <si>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</si>
  <si>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</si>
  <si>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</si>
  <si>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</si>
  <si>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</si>
  <si>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</si>
  <si>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</si>
  <si>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</si>
  <si>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</si>
  <si>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</si>
  <si>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</si>
  <si>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</si>
  <si>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</si>
  <si>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</si>
  <si>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</si>
  <si>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</si>
  <si>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</si>
  <si>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</si>
  <si>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</si>
  <si>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</si>
  <si>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</si>
  <si>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</si>
  <si>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</si>
  <si>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</si>
  <si>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</si>
  <si>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</si>
  <si>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</si>
  <si>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</si>
  <si>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</si>
  <si>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</si>
  <si>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</si>
  <si>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</si>
  <si>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</si>
  <si>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</si>
  <si>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</si>
  <si>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</si>
  <si>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</si>
  <si>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</si>
  <si>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</si>
  <si>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</si>
  <si>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</si>
  <si>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</si>
  <si>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</si>
  <si>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</si>
  <si>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</si>
  <si>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</si>
  <si>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</si>
  <si>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</si>
  <si>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</si>
  <si>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</si>
  <si>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</si>
  <si>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</si>
  <si>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</si>
  <si>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</si>
  <si>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</si>
  <si>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</si>
  <si>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</si>
  <si>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</si>
  <si>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</si>
  <si>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</si>
  <si>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</si>
  <si>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</si>
  <si>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</si>
  <si>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</si>
  <si>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</si>
  <si>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</si>
  <si>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</si>
  <si>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</si>
  <si>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</si>
  <si>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</si>
  <si>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</si>
  <si>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</si>
  <si>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</si>
  <si>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</si>
  <si>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</si>
  <si>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</si>
  <si>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</si>
  <si>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</si>
  <si>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</si>
  <si>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</si>
  <si>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</si>
  <si>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</si>
  <si>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</si>
  <si>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</si>
  <si>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</si>
  <si>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</si>
  <si>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</si>
  <si>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</si>
  <si>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</si>
  <si>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</si>
  <si>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</si>
  <si>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</si>
  <si>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</si>
  <si>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</si>
  <si>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</si>
  <si>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</si>
  <si>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</si>
  <si>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</si>
  <si>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</si>
  <si>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</si>
  <si>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</si>
  <si>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</si>
  <si>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</si>
  <si>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</si>
  <si>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</si>
  <si>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</si>
  <si>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</si>
  <si>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</si>
  <si>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</si>
  <si>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</si>
  <si>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</si>
  <si>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</si>
  <si>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</si>
  <si>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</si>
  <si>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</si>
  <si>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</si>
  <si>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</si>
  <si>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</si>
  <si>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</si>
  <si>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</si>
  <si>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</si>
  <si>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</si>
  <si>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</si>
  <si>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</si>
  <si>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</si>
  <si>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</si>
  <si>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</si>
  <si>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</si>
  <si>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</si>
  <si>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</si>
  <si>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</si>
  <si>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</si>
  <si>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</si>
  <si>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</si>
  <si>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</si>
  <si>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</si>
  <si>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</si>
  <si>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</si>
  <si>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</si>
  <si>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</si>
  <si>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</si>
  <si>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</si>
  <si>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</si>
  <si>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</si>
  <si>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</si>
  <si>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</si>
  <si>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</si>
  <si>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</si>
  <si>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</si>
  <si>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</si>
  <si>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</si>
  <si>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</si>
  <si>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</si>
  <si>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</si>
  <si>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</si>
  <si>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</si>
  <si>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</si>
  <si>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</si>
  <si>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</si>
  <si>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</si>
  <si>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</si>
  <si>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</si>
  <si>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</si>
  <si>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</si>
  <si>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</si>
  <si>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</si>
  <si>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</si>
  <si>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</si>
  <si>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</si>
  <si>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</si>
  <si>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</si>
  <si>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</si>
  <si>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</si>
  <si>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</si>
  <si>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</si>
  <si>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</si>
  <si>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</si>
  <si>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</si>
  <si>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</si>
  <si>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</si>
  <si>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</si>
  <si>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</si>
  <si>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</si>
  <si>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</si>
  <si>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</si>
  <si>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</si>
  <si>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</si>
  <si>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</si>
  <si>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</si>
  <si>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</si>
  <si>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</si>
  <si>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</si>
  <si>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</si>
  <si>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</si>
  <si>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</si>
  <si>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</si>
  <si>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</si>
  <si>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</si>
  <si>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</si>
  <si>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</si>
  <si>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</si>
  <si>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</si>
  <si>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</si>
  <si>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</si>
  <si>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</si>
  <si>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</si>
  <si>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</si>
  <si>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</si>
  <si>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</si>
  <si>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</si>
  <si>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</si>
  <si>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</si>
  <si>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</si>
  <si>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</si>
  <si>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</si>
  <si>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</si>
  <si>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</si>
  <si>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</si>
  <si>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</si>
  <si>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</si>
  <si>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</si>
  <si>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</si>
  <si>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</si>
  <si>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</si>
  <si>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</si>
  <si>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</si>
  <si>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</si>
  <si>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</si>
  <si>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</si>
  <si>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</si>
  <si>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</si>
  <si>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</si>
  <si>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</si>
  <si>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</si>
  <si>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</si>
  <si>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</si>
  <si>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</si>
  <si>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</si>
  <si>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</si>
  <si>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</si>
  <si>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</si>
  <si>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</si>
  <si>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</si>
  <si>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</si>
  <si>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</si>
  <si>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</si>
  <si>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</si>
  <si>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</si>
  <si>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</si>
  <si>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</si>
  <si>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</si>
  <si>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</si>
  <si>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</si>
  <si>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</si>
  <si>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</si>
  <si>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</si>
  <si>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</si>
  <si>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</si>
  <si>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</si>
  <si>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</si>
  <si>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</si>
  <si>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</si>
  <si>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</si>
  <si>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</si>
  <si>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</si>
  <si>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</si>
  <si>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</si>
  <si>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</si>
  <si>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</si>
  <si>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</si>
  <si>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</si>
  <si>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</si>
  <si>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</si>
  <si>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</si>
  <si>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</si>
  <si>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</si>
  <si>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</si>
  <si>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</si>
  <si>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</si>
  <si>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</si>
  <si>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</si>
  <si>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</si>
  <si>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</si>
  <si>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</si>
  <si>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</si>
  <si>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</si>
  <si>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</si>
  <si>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</si>
  <si>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</si>
  <si>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</si>
  <si>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</si>
  <si>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</si>
  <si>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</si>
  <si>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</si>
  <si>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</si>
  <si>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</si>
  <si>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</si>
  <si>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</si>
  <si>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</si>
  <si>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</si>
  <si>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</si>
  <si>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</si>
  <si>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</si>
  <si>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</si>
  <si>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</si>
  <si>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</si>
  <si>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</si>
  <si>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</si>
  <si>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</si>
  <si>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</si>
  <si>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</si>
  <si>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</si>
  <si>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</si>
  <si>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</si>
  <si>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</si>
  <si>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</si>
  <si>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</si>
  <si>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</si>
  <si>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</si>
  <si>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</si>
  <si>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</si>
  <si>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</si>
  <si>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</si>
  <si>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</si>
  <si>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</si>
  <si>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</si>
  <si>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</si>
  <si>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</si>
  <si>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</si>
  <si>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</si>
  <si>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</si>
  <si>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</si>
  <si>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</si>
  <si>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</si>
  <si>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</si>
  <si>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</si>
  <si>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</si>
  <si>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</si>
  <si>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</si>
  <si>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</si>
  <si>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</si>
  <si>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</si>
  <si>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</si>
  <si>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</si>
  <si>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</si>
  <si>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</si>
  <si>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</si>
  <si>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</si>
  <si>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</si>
  <si>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</si>
  <si>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</si>
  <si>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</si>
  <si>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</si>
  <si>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</si>
  <si>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</si>
  <si>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</si>
  <si>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</si>
  <si>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</si>
  <si>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</si>
  <si>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</si>
  <si>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</si>
  <si>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</si>
  <si>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</si>
  <si>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</si>
  <si>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</si>
  <si>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</si>
  <si>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</si>
  <si>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</si>
  <si>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</si>
  <si>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</si>
  <si>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</si>
  <si>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</si>
  <si>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</si>
  <si>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</si>
  <si>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</si>
  <si>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</si>
  <si>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</si>
  <si>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</si>
  <si>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</si>
  <si>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</si>
  <si>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</si>
  <si>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</si>
  <si>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</si>
  <si>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</si>
  <si>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</si>
  <si>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</si>
  <si>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</si>
  <si>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</si>
  <si>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</si>
  <si>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</si>
  <si>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</si>
  <si>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</si>
  <si>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</si>
  <si>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</si>
  <si>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</si>
  <si>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</si>
  <si>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</si>
  <si>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</si>
  <si>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</si>
  <si>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</si>
  <si>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</si>
  <si>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</si>
  <si>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</si>
  <si>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</si>
  <si>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</si>
  <si>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</si>
  <si>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</si>
  <si>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</si>
  <si>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</si>
  <si>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</si>
  <si>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</si>
  <si>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</si>
  <si>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</si>
  <si>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</si>
  <si>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</si>
  <si>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</si>
  <si>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</si>
  <si>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</si>
  <si>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</si>
  <si>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</si>
  <si>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</si>
  <si>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</si>
  <si>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</si>
  <si>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</si>
  <si>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</si>
  <si>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</si>
  <si>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</si>
  <si>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</si>
  <si>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</si>
  <si>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</si>
  <si>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</si>
  <si>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</si>
  <si>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</si>
  <si>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</si>
  <si>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</si>
  <si>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</si>
  <si>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</si>
  <si>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</si>
  <si>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</si>
  <si>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</si>
  <si>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</si>
  <si>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</si>
  <si>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</si>
  <si>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</si>
  <si>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</si>
  <si>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</si>
  <si>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</si>
  <si>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</si>
  <si>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</si>
  <si>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</si>
  <si>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</si>
  <si>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</si>
  <si>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</si>
  <si>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</si>
  <si>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</si>
  <si>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</si>
  <si>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</si>
  <si>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</si>
  <si>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</si>
  <si>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</si>
  <si>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</si>
  <si>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</si>
  <si>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</si>
  <si>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</si>
  <si>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</si>
  <si>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</si>
  <si>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</si>
  <si>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</si>
  <si>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</si>
  <si>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</si>
  <si>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</si>
  <si>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</si>
  <si>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</si>
  <si>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</si>
  <si>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</si>
  <si>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</si>
  <si>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</si>
  <si>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</si>
  <si>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</si>
  <si>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</si>
  <si>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</si>
  <si>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</si>
  <si>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</si>
  <si>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</si>
  <si>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</si>
  <si>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</si>
  <si>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</si>
  <si>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</si>
  <si>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</si>
  <si>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</si>
  <si>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</si>
  <si>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</si>
  <si>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</si>
  <si>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</si>
  <si>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</si>
  <si>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</si>
  <si>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</si>
  <si>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</si>
  <si>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</si>
  <si>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</si>
  <si>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</si>
  <si>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</si>
  <si>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</si>
  <si>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</si>
  <si>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</si>
  <si>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</si>
  <si>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</si>
  <si>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</si>
  <si>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</si>
  <si>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</si>
  <si>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</si>
  <si>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</si>
  <si>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</si>
  <si>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</si>
  <si>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</si>
  <si>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</si>
  <si>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</si>
  <si>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</si>
  <si>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</si>
  <si>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</si>
  <si>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</si>
  <si>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</si>
  <si>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</si>
  <si>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</si>
  <si>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</si>
  <si>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</si>
  <si>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</si>
  <si>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</si>
  <si>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</si>
  <si>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</si>
  <si>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</si>
  <si>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</si>
  <si>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</si>
  <si>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</si>
  <si>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</si>
  <si>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</si>
  <si>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</si>
  <si>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</si>
  <si>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</si>
  <si>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</si>
  <si>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</si>
  <si>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</si>
  <si>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</si>
  <si>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</si>
  <si>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</si>
  <si>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</si>
  <si>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</si>
  <si>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</si>
  <si>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</si>
  <si>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</si>
  <si>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</si>
  <si>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</si>
  <si>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</si>
  <si>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</si>
  <si>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</si>
  <si>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</si>
  <si>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</si>
  <si>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</si>
  <si>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</si>
  <si>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</si>
  <si>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</si>
  <si>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</si>
  <si>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</si>
  <si>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</si>
  <si>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</si>
  <si>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</si>
  <si>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</si>
  <si>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</si>
  <si>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</si>
  <si>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</si>
  <si>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</si>
  <si>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</si>
  <si>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</si>
  <si>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</si>
  <si>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</si>
  <si>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</si>
  <si>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</si>
  <si>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</si>
  <si>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</si>
  <si>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</si>
  <si>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</si>
  <si>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</si>
  <si>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</si>
  <si>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</si>
  <si>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</si>
  <si>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</si>
  <si>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</si>
  <si>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</si>
  <si>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</si>
  <si>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</si>
  <si>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</si>
  <si>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</si>
  <si>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</si>
  <si>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</si>
  <si>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</si>
  <si>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</si>
  <si>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</si>
  <si>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</si>
  <si>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</si>
  <si>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</si>
  <si>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</si>
  <si>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</si>
  <si>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</si>
  <si>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</si>
  <si>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</si>
  <si>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</si>
  <si>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</si>
  <si>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</si>
  <si>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</si>
  <si>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</si>
  <si>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</si>
  <si>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</si>
  <si>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</si>
  <si>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</si>
  <si>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</si>
  <si>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</si>
  <si>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</si>
  <si>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</si>
  <si>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</si>
  <si>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</si>
  <si>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</si>
  <si>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</si>
  <si>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</si>
  <si>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</si>
  <si>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</si>
  <si>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</si>
  <si>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</si>
  <si>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</si>
  <si>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</si>
  <si>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</si>
  <si>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</si>
  <si>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</si>
  <si>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</si>
  <si>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</si>
  <si>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</si>
  <si>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</si>
  <si>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</si>
  <si>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</si>
  <si>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</si>
  <si>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</si>
  <si>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</si>
  <si>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</si>
  <si>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</si>
  <si>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</si>
  <si>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</si>
  <si>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</si>
  <si>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</si>
  <si>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</si>
  <si>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</si>
  <si>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</si>
  <si>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</si>
  <si>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</si>
  <si>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</si>
  <si>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</si>
  <si>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</si>
  <si>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</si>
  <si>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</si>
  <si>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</si>
  <si>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</si>
  <si>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</si>
  <si>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</si>
  <si>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</si>
  <si>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</si>
  <si>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</si>
  <si>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</si>
  <si>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</si>
  <si>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</si>
  <si>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</si>
  <si>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</si>
  <si>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</si>
  <si>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</si>
  <si>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</si>
  <si>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</si>
  <si>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</si>
  <si>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</si>
  <si>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</si>
  <si>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</si>
  <si>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</si>
  <si>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</si>
  <si>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</si>
  <si>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</si>
  <si>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</si>
  <si>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</si>
  <si>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</si>
  <si>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</si>
  <si>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</si>
  <si>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</si>
  <si>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</si>
  <si>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</si>
  <si>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</si>
  <si>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</si>
  <si>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</si>
  <si>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</si>
  <si>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</si>
  <si>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</si>
  <si>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</si>
  <si>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</si>
  <si>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</si>
  <si>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</si>
  <si>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</si>
  <si>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</si>
  <si>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</si>
  <si>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</si>
  <si>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</si>
  <si>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</si>
  <si>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</si>
  <si>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</si>
  <si>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</si>
  <si>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</si>
  <si>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</si>
  <si>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</si>
  <si>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</si>
  <si>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</si>
  <si>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</si>
  <si>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</si>
  <si>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</si>
  <si>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</si>
  <si>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</si>
  <si>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</si>
  <si>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</si>
  <si>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</si>
  <si>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</si>
  <si>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</si>
  <si>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</si>
  <si>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</si>
  <si>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</si>
  <si>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</si>
  <si>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</si>
  <si>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</si>
  <si>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</si>
  <si>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</si>
  <si>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</si>
  <si>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</si>
  <si>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</si>
  <si>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</si>
  <si>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</si>
  <si>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</si>
  <si>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</si>
  <si>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</si>
  <si>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</si>
  <si>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</si>
  <si>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</si>
  <si>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</si>
  <si>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</si>
  <si>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</si>
  <si>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</si>
  <si>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</si>
  <si>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</si>
  <si>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</si>
  <si>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</si>
  <si>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</si>
  <si>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</si>
  <si>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</si>
  <si>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</si>
  <si>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</si>
  <si>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</si>
  <si>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</si>
  <si>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</si>
  <si>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</si>
  <si>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</si>
  <si>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</si>
  <si>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</si>
  <si>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</si>
  <si>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</si>
  <si>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</si>
  <si>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</si>
  <si>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</si>
  <si>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</si>
  <si>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</si>
  <si>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</si>
  <si>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</si>
  <si>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</si>
  <si>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</si>
  <si>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</si>
  <si>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</si>
  <si>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</si>
  <si>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</si>
  <si>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</si>
  <si>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</si>
  <si>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</si>
  <si>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</si>
  <si>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</si>
  <si>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</si>
  <si>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</si>
  <si>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</si>
  <si>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</si>
  <si>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</si>
  <si>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</si>
  <si>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</si>
  <si>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</si>
  <si>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</si>
  <si>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</si>
  <si>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</si>
  <si>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</si>
  <si>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</si>
  <si>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</si>
  <si>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</si>
  <si>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</si>
  <si>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</si>
  <si>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</si>
  <si>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</si>
  <si>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</si>
  <si>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</si>
  <si>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</si>
  <si>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</si>
  <si>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</si>
  <si>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</si>
  <si>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</si>
  <si>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</si>
  <si>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</si>
  <si>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</si>
  <si>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</si>
  <si>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</si>
  <si>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</si>
  <si>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</si>
  <si>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</si>
  <si>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</si>
  <si>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</si>
  <si>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</si>
  <si>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</si>
  <si>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</si>
  <si>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</si>
  <si>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</si>
  <si>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</si>
  <si>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</si>
  <si>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</si>
  <si>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</si>
  <si>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</si>
  <si>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</si>
  <si>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</si>
  <si>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</si>
  <si>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</si>
  <si>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</si>
  <si>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</si>
  <si>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</si>
  <si>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</si>
  <si>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</si>
  <si>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</si>
  <si>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</si>
  <si>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</si>
  <si>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</si>
  <si>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</si>
  <si>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</si>
  <si>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</si>
  <si>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</si>
  <si>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</si>
  <si>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</si>
  <si>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</si>
  <si>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</si>
  <si>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</si>
  <si>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</si>
  <si>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</si>
  <si>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</si>
  <si>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</si>
  <si>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</si>
  <si>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</si>
  <si>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</si>
  <si>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</si>
  <si>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</si>
  <si>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</si>
  <si>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</si>
  <si>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</si>
  <si>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</si>
  <si>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</si>
  <si>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</si>
  <si>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</si>
  <si>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</si>
  <si>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</si>
  <si>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</si>
  <si>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</si>
  <si>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</si>
  <si>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</si>
  <si>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</si>
  <si>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</si>
  <si>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</si>
  <si>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</si>
  <si>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</si>
  <si>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</si>
  <si>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</si>
  <si>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</si>
  <si>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</si>
  <si>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</si>
  <si>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</si>
  <si>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</si>
  <si>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</si>
  <si>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</si>
  <si>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</si>
  <si>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</si>
  <si>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</si>
  <si>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</si>
  <si>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</si>
  <si>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</si>
  <si>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</si>
  <si>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</si>
  <si>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</si>
  <si>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</si>
  <si>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</si>
  <si>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</si>
  <si>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</si>
  <si>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</si>
  <si>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</si>
  <si>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</si>
  <si>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</si>
  <si>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</si>
  <si>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</si>
  <si>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</si>
  <si>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</si>
  <si>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</si>
  <si>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</si>
  <si>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</si>
  <si>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</si>
  <si>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</si>
  <si>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</si>
  <si>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</si>
  <si>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</si>
  <si>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</si>
  <si>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</si>
  <si>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</si>
  <si>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</si>
  <si>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</si>
  <si>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</si>
  <si>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</si>
  <si>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</si>
  <si>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</si>
  <si>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</si>
  <si>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</si>
  <si>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</si>
  <si>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</si>
  <si>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</si>
  <si>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</si>
  <si>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</si>
  <si>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</si>
  <si>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</si>
  <si>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</si>
  <si>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</si>
  <si>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</si>
  <si>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</si>
  <si>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</si>
  <si>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</si>
  <si>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</si>
  <si>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</si>
  <si>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</si>
  <si>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</si>
  <si>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</si>
  <si>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</si>
  <si>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</si>
  <si>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</si>
  <si>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</si>
  <si>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</si>
  <si>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</si>
  <si>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</si>
  <si>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</si>
  <si>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</si>
  <si>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</si>
  <si>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</si>
  <si>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</si>
  <si>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</si>
  <si>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</si>
  <si>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</si>
  <si>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</si>
  <si>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</si>
  <si>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</si>
  <si>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</si>
  <si>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</si>
  <si>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</si>
  <si>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</si>
  <si>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</si>
  <si>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</si>
  <si>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</si>
  <si>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</si>
  <si>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</si>
  <si>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</si>
  <si>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</si>
  <si>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</si>
  <si>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</si>
  <si>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</si>
  <si>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</si>
  <si>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</si>
  <si>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</si>
  <si>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</si>
  <si>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</si>
  <si>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</si>
  <si>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</si>
  <si>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</si>
  <si>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</si>
  <si>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</si>
  <si>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</si>
  <si>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</si>
  <si>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</si>
  <si>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</si>
  <si>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</si>
  <si>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</si>
  <si>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</si>
  <si>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</si>
  <si>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</si>
  <si>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</si>
  <si>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</si>
  <si>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</si>
  <si>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</si>
  <si>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</si>
  <si>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</si>
  <si>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</si>
  <si>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</si>
  <si>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</si>
  <si>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</si>
  <si>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</si>
  <si>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</si>
  <si>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</si>
  <si>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</si>
  <si>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</si>
  <si>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</si>
  <si>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</si>
  <si>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</si>
  <si>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</si>
  <si>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</si>
  <si>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</si>
  <si>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</si>
  <si>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</si>
  <si>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</si>
  <si>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</si>
  <si>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</si>
  <si>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</si>
  <si>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</si>
  <si>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</si>
  <si>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</si>
  <si>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</si>
  <si>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</si>
  <si>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</si>
  <si>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</si>
  <si>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</si>
  <si>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</si>
  <si>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</si>
  <si>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</si>
  <si>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</si>
  <si>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</si>
  <si>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</si>
  <si>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</si>
  <si>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</si>
  <si>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</si>
  <si>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</si>
  <si>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</si>
  <si>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</si>
  <si>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</si>
  <si>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</si>
  <si>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</si>
  <si>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</si>
  <si>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</si>
  <si>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</si>
  <si>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</si>
  <si>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</si>
  <si>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</si>
  <si>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</si>
  <si>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</si>
  <si>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</si>
  <si>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</si>
  <si>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</si>
  <si>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</si>
  <si>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</si>
  <si>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</si>
  <si>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</si>
  <si>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</si>
  <si>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</si>
  <si>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</si>
  <si>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</si>
  <si>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</si>
  <si>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</si>
  <si>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</si>
  <si>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</si>
  <si>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</si>
  <si>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</si>
  <si>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</si>
  <si>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</si>
  <si>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</si>
  <si>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</si>
  <si>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</si>
  <si>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</si>
  <si>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</si>
  <si>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</si>
  <si>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</si>
  <si>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</si>
  <si>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</si>
  <si>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</si>
  <si>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</si>
  <si>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</si>
  <si>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</si>
  <si>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</si>
  <si>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</si>
  <si>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</si>
  <si>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</si>
  <si>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</si>
  <si>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</si>
  <si>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</si>
  <si>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</si>
  <si>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</si>
  <si>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</si>
  <si>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</si>
  <si>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</si>
  <si>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</si>
  <si>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</si>
  <si>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</si>
  <si>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</si>
  <si>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</si>
  <si>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</si>
  <si>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</si>
  <si>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</si>
  <si>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</si>
  <si>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</si>
  <si>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</si>
  <si>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</si>
  <si>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</si>
  <si>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</si>
  <si>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</si>
  <si>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</si>
  <si>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</si>
  <si>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</si>
  <si>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</si>
  <si>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</si>
  <si>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</si>
  <si>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</si>
  <si>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</si>
  <si>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</si>
  <si>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</si>
  <si>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</si>
  <si>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</si>
  <si>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</si>
  <si>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</si>
  <si>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</si>
  <si>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</si>
  <si>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</si>
  <si>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</si>
  <si>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</si>
  <si>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</si>
  <si>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</si>
  <si>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</si>
  <si>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</si>
  <si>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</si>
  <si>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</si>
  <si>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</si>
  <si>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</si>
  <si>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</si>
  <si>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</si>
  <si>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</si>
  <si>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</si>
  <si>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</si>
  <si>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</si>
  <si>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</si>
  <si>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</si>
  <si>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</si>
  <si>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</si>
  <si>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</si>
  <si>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</si>
  <si>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</si>
  <si>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</si>
  <si>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</si>
  <si>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</si>
  <si>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</si>
  <si>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</si>
  <si>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</si>
  <si>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</si>
  <si>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</si>
  <si>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</si>
  <si>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</si>
  <si>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</si>
  <si>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</si>
  <si>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</si>
  <si>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</si>
  <si>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</si>
  <si>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</si>
  <si>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</si>
  <si>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</si>
  <si>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</si>
  <si>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</si>
  <si>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</si>
  <si>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</si>
  <si>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</si>
  <si>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</si>
  <si>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</si>
  <si>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</si>
  <si>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</si>
  <si>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</si>
  <si>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</si>
  <si>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</si>
  <si>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</si>
  <si>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</si>
  <si>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</si>
  <si>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</si>
  <si>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</si>
  <si>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</si>
  <si>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</si>
  <si>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</si>
  <si>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</si>
  <si>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</si>
  <si>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</si>
  <si>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</si>
  <si>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</si>
  <si>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</si>
  <si>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</si>
  <si>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</si>
  <si>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</si>
  <si>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</si>
  <si>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</si>
  <si>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</si>
  <si>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</si>
  <si>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</si>
  <si>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</si>
  <si>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</si>
  <si>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</si>
  <si>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</si>
  <si>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</si>
  <si>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</si>
  <si>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</si>
  <si>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</si>
  <si>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</si>
  <si>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</si>
  <si>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</si>
  <si>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</si>
  <si>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</si>
  <si>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</si>
  <si>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</si>
  <si>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</si>
  <si>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</si>
  <si>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</si>
  <si>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</si>
  <si>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</si>
  <si>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</si>
  <si>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</si>
  <si>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</si>
  <si>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</si>
  <si>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</si>
  <si>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</si>
  <si>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</si>
  <si>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</si>
  <si>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</si>
  <si>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</si>
  <si>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</si>
  <si>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</si>
  <si>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</si>
  <si>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</si>
  <si>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</si>
  <si>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</si>
  <si>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</si>
  <si>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</si>
  <si>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</si>
  <si>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</si>
  <si>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</si>
  <si>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</si>
  <si>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</si>
  <si>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</si>
  <si>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</si>
  <si>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</si>
  <si>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</si>
  <si>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</si>
  <si>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</si>
  <si>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</si>
  <si>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</si>
  <si>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</si>
  <si>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</si>
  <si>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</si>
  <si>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</si>
  <si>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</si>
  <si>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</si>
  <si>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</si>
  <si>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</si>
  <si>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</si>
  <si>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</si>
  <si>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</si>
  <si>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</si>
  <si>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</si>
  <si>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</si>
  <si>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</si>
  <si>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</si>
  <si>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</si>
  <si>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</si>
  <si>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</si>
  <si>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</si>
  <si>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</si>
  <si>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</si>
  <si>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</si>
  <si>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</si>
  <si>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</si>
  <si>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</si>
  <si>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</si>
  <si>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</si>
  <si>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</si>
  <si>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</si>
  <si>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</si>
  <si>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</si>
  <si>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</si>
  <si>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</si>
  <si>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</si>
  <si>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</si>
  <si>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</si>
  <si>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</si>
  <si>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</si>
  <si>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</si>
  <si>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</si>
  <si>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</si>
  <si>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</si>
  <si>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</si>
  <si>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</si>
  <si>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</si>
  <si>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</si>
  <si>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</si>
  <si>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</si>
  <si>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</si>
  <si>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</si>
  <si>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</si>
  <si>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</si>
  <si>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</si>
  <si>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</si>
  <si>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</si>
  <si>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</si>
  <si>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</si>
  <si>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</si>
  <si>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</si>
  <si>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</si>
  <si>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</si>
  <si>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</si>
  <si>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</si>
  <si>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</si>
  <si>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</si>
  <si>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</si>
  <si>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</si>
  <si>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</si>
  <si>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</si>
  <si>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</si>
  <si>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</si>
  <si>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</si>
  <si>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</si>
  <si>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</si>
  <si>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</si>
  <si>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</si>
  <si>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</si>
  <si>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</si>
  <si>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</si>
  <si>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</si>
  <si>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</si>
  <si>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</si>
  <si>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</si>
  <si>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</si>
  <si>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</si>
  <si>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</si>
  <si>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</si>
  <si>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</si>
  <si>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</si>
  <si>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</si>
  <si>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</si>
  <si>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</si>
  <si>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</si>
  <si>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</si>
  <si>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</si>
  <si>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</si>
  <si>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</si>
  <si>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</si>
  <si>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</si>
  <si>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</si>
  <si>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</si>
  <si>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</si>
  <si>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</si>
  <si>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</si>
  <si>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</si>
  <si>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</si>
  <si>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</si>
  <si>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</si>
  <si>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</si>
  <si>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</si>
  <si>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</si>
  <si>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</si>
  <si>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</si>
  <si>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</si>
  <si>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</si>
  <si>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</si>
  <si>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</si>
  <si>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</si>
  <si>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</si>
  <si>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</si>
  <si>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</si>
  <si>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</si>
  <si>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</si>
  <si>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</si>
  <si>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</si>
  <si>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</si>
  <si>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</si>
  <si>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</si>
  <si>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</si>
  <si>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</si>
  <si>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</si>
  <si>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</si>
  <si>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</si>
  <si>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</si>
  <si>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</si>
  <si>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</si>
  <si>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</si>
  <si>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</si>
  <si>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</si>
  <si>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</si>
  <si>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</si>
  <si>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</si>
  <si>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</si>
  <si>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</si>
  <si>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</si>
  <si>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</si>
  <si>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</si>
  <si>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</si>
  <si>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</si>
  <si>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</si>
  <si>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</si>
  <si>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</si>
  <si>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</si>
  <si>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</si>
  <si>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</si>
  <si>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</si>
  <si>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</si>
  <si>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</si>
  <si>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</si>
  <si>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</si>
  <si>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</si>
  <si>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</si>
  <si>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</si>
  <si>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</si>
  <si>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</si>
  <si>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</si>
  <si>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</si>
  <si>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</si>
  <si>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</si>
  <si>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</si>
  <si>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</si>
  <si>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</si>
  <si>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</si>
  <si>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</si>
  <si>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</si>
  <si>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</si>
  <si>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</si>
  <si>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</si>
  <si>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</si>
  <si>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</si>
  <si>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</si>
  <si>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</si>
  <si>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</si>
  <si>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</si>
  <si>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</si>
  <si>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</si>
  <si>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</si>
  <si>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</si>
  <si>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</si>
  <si>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</si>
  <si>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</si>
  <si>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</si>
  <si>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</si>
  <si>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</si>
  <si>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</si>
  <si>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</si>
  <si>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</si>
  <si>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</si>
  <si>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</si>
  <si>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</si>
  <si>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</si>
  <si>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</si>
  <si>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</si>
  <si>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</si>
  <si>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</si>
  <si>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</si>
  <si>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</si>
  <si>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</si>
  <si>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</si>
  <si>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</si>
  <si>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</si>
  <si>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</si>
  <si>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</si>
  <si>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</si>
  <si>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</si>
  <si>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</si>
  <si>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</si>
  <si>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</si>
  <si>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</si>
  <si>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</si>
  <si>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</si>
  <si>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</si>
  <si>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</si>
  <si>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</si>
  <si>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</si>
  <si>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</si>
  <si>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</si>
  <si>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</si>
  <si>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</si>
  <si>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</si>
  <si>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</si>
  <si>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</si>
  <si>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</si>
  <si>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</si>
  <si>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</si>
  <si>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</si>
  <si>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</si>
  <si>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</si>
  <si>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</si>
  <si>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</si>
  <si>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</si>
  <si>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</si>
  <si>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</si>
  <si>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</si>
  <si>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</si>
  <si>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</si>
  <si>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</si>
  <si>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</si>
  <si>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</si>
  <si>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</si>
  <si>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</si>
  <si>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</si>
  <si>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</si>
  <si>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</si>
  <si>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</si>
  <si>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</si>
  <si>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</si>
  <si>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</si>
  <si>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</si>
  <si>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</si>
  <si>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</si>
  <si>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</si>
  <si>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</si>
  <si>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</si>
  <si>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</si>
  <si>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</si>
  <si>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</si>
  <si>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</si>
  <si>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</si>
  <si>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</si>
  <si>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</si>
  <si>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</si>
  <si>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</si>
  <si>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</si>
  <si>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</si>
  <si>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</si>
  <si>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</si>
  <si>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</si>
  <si>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</si>
  <si>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</si>
  <si>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</si>
  <si>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</si>
  <si>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</si>
  <si>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</si>
  <si>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</si>
  <si>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</si>
  <si>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</si>
  <si>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</si>
  <si>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</si>
  <si>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</si>
  <si>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</si>
  <si>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</si>
  <si>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</si>
  <si>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</si>
  <si>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</si>
  <si>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</si>
  <si>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</si>
  <si>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</si>
  <si>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</si>
  <si>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</si>
  <si>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</si>
  <si>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</si>
  <si>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</si>
  <si>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</si>
  <si>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</si>
  <si>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</si>
  <si>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</si>
  <si>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</si>
  <si>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</si>
  <si>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</si>
  <si>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</si>
  <si>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</si>
  <si>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</si>
  <si>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</si>
  <si>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</si>
  <si>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</si>
  <si>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</si>
  <si>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</si>
  <si>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</si>
  <si>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</si>
  <si>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</si>
  <si>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</si>
  <si>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</si>
  <si>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</si>
  <si>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</si>
  <si>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</si>
  <si>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</si>
  <si>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</si>
  <si>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</si>
  <si>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</si>
  <si>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</si>
  <si>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</si>
  <si>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</si>
  <si>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</si>
  <si>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</si>
  <si>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</si>
  <si>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</si>
  <si>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</si>
  <si>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</si>
  <si>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</si>
  <si>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</si>
  <si>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</si>
  <si>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</si>
  <si>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</si>
  <si>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</si>
  <si>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</si>
  <si>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</si>
  <si>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</si>
  <si>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</si>
  <si>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</si>
  <si>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</si>
  <si>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</si>
  <si>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</si>
  <si>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</si>
  <si>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</si>
  <si>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</si>
  <si>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</si>
  <si>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</si>
  <si>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</si>
  <si>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</si>
  <si>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</si>
  <si>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</si>
  <si>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</si>
  <si>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</si>
  <si>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</si>
  <si>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</si>
  <si>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</si>
  <si>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</si>
  <si>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</si>
  <si>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</si>
  <si>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</si>
  <si>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</si>
  <si>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</si>
  <si>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</si>
  <si>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</si>
  <si>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</si>
  <si>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</si>
  <si>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</si>
  <si>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</si>
  <si>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</si>
  <si>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</si>
  <si>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</si>
  <si>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</si>
  <si>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</si>
  <si>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</si>
  <si>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</si>
  <si>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</si>
  <si>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</si>
  <si>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</si>
  <si>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</si>
  <si>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</si>
  <si>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</si>
  <si>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</si>
  <si>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</si>
  <si>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</si>
  <si>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</si>
  <si>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</si>
  <si>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</si>
  <si>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</si>
  <si>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</si>
  <si>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</si>
  <si>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</si>
  <si>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</si>
  <si>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</si>
  <si>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</si>
  <si>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</si>
  <si>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</si>
  <si>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</si>
  <si>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</si>
  <si>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</si>
  <si>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</si>
  <si>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</si>
  <si>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</si>
  <si>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</si>
  <si>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</si>
  <si>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</si>
  <si>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</si>
  <si>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</si>
  <si>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</si>
  <si>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</si>
  <si>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</si>
  <si>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</si>
  <si>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</si>
  <si>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</si>
  <si>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</si>
  <si>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</si>
  <si>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</si>
  <si>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</si>
  <si>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</si>
  <si>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</si>
  <si>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</si>
  <si>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</si>
  <si>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</si>
  <si>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</si>
  <si>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</si>
  <si>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</si>
  <si>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</si>
  <si>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</si>
  <si>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</si>
  <si>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</si>
  <si>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</si>
  <si>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</si>
  <si>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</si>
  <si>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</si>
  <si>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</si>
  <si>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</si>
  <si>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</si>
  <si>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</si>
  <si>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</si>
  <si>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</si>
  <si>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</si>
  <si>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</si>
  <si>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</si>
  <si>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</si>
  <si>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</si>
  <si>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</si>
  <si>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</si>
  <si>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</si>
  <si>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</si>
  <si>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</si>
  <si>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</si>
  <si>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</si>
  <si>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</si>
  <si>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</si>
  <si>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</si>
  <si>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</si>
  <si>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</si>
  <si>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</si>
  <si>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</si>
  <si>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</si>
  <si>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</si>
  <si>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</si>
  <si>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</si>
  <si>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</si>
  <si>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</si>
  <si>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</si>
  <si>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</si>
  <si>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</si>
  <si>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</si>
  <si>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</si>
  <si>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</si>
  <si>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</si>
  <si>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</si>
  <si>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</si>
  <si>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</si>
  <si>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</si>
  <si>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</si>
  <si>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</si>
  <si>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</si>
  <si>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</si>
  <si>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</si>
  <si>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</si>
  <si>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</si>
  <si>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</si>
  <si>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</si>
  <si>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</si>
  <si>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</si>
  <si>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</si>
  <si>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</si>
  <si>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</si>
  <si>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</si>
  <si>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</si>
  <si>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</si>
  <si>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</si>
  <si>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</si>
  <si>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</si>
  <si>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</si>
  <si>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</si>
  <si>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</si>
  <si>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</si>
  <si>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</si>
  <si>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</si>
  <si>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</si>
  <si>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</si>
  <si>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</si>
  <si>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</si>
  <si>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</si>
  <si>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</si>
  <si>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</si>
  <si>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</si>
  <si>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</si>
  <si>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</si>
  <si>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</si>
  <si>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</si>
  <si>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</si>
  <si>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</si>
  <si>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</si>
  <si>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</si>
  <si>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</si>
  <si>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</si>
  <si>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</si>
  <si>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</si>
  <si>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</si>
  <si>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</si>
  <si>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</si>
  <si>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</si>
  <si>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</si>
  <si>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</si>
  <si>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</si>
  <si>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</si>
  <si>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</si>
  <si>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</si>
  <si>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</si>
  <si>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</si>
  <si>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</si>
  <si>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</si>
  <si>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</si>
  <si>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</si>
  <si>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</si>
  <si>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</si>
  <si>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</si>
  <si>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</si>
  <si>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</si>
  <si>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</si>
  <si>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</si>
  <si>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</si>
  <si>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</si>
  <si>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</si>
  <si>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</si>
  <si>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</si>
  <si>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</si>
  <si>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</si>
  <si>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</si>
  <si>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</si>
  <si>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</si>
  <si>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</si>
  <si>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</si>
  <si>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</si>
  <si>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</si>
  <si>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</si>
  <si>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</si>
  <si>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</si>
  <si>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</si>
  <si>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</si>
  <si>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</si>
  <si>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</si>
  <si>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</si>
  <si>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</si>
  <si>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</si>
  <si>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</si>
  <si>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</si>
  <si>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</si>
  <si>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</si>
  <si>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</si>
  <si>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</si>
  <si>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</si>
  <si>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</si>
  <si>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</si>
  <si>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</si>
  <si>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</si>
  <si>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</si>
  <si>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</si>
  <si>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</si>
  <si>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</si>
  <si>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</si>
  <si>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</si>
  <si>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</si>
  <si>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</si>
  <si>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</si>
  <si>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</si>
  <si>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</si>
  <si>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</si>
  <si>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</si>
  <si>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</si>
  <si>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</si>
  <si>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</si>
  <si>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</si>
  <si>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</si>
  <si>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</si>
  <si>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</si>
  <si>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</si>
  <si>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</si>
  <si>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</si>
  <si>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</si>
  <si>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</si>
  <si>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</si>
  <si>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</si>
  <si>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</si>
  <si>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</si>
  <si>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</si>
  <si>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</si>
  <si>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</si>
  <si>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</si>
  <si>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</si>
  <si>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</si>
  <si>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</si>
  <si>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</si>
  <si>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</si>
  <si>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</si>
  <si>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</si>
  <si>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</si>
  <si>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</si>
  <si>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</si>
  <si>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</si>
  <si>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</si>
  <si>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</si>
  <si>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</si>
  <si>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</si>
  <si>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</si>
  <si>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</si>
  <si>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</si>
  <si>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</si>
  <si>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</si>
  <si>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</si>
  <si>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</si>
  <si>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</si>
  <si>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</si>
  <si>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</si>
  <si>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</si>
  <si>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</si>
  <si>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</si>
  <si>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</si>
  <si>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</si>
  <si>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</si>
  <si>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</si>
  <si>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</si>
  <si>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</si>
  <si>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</si>
  <si>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</si>
  <si>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</si>
  <si>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</si>
  <si>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</si>
  <si>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</si>
  <si>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</si>
  <si>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</si>
  <si>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</si>
  <si>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</si>
  <si>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</si>
  <si>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</si>
  <si>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</si>
  <si>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</si>
  <si>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</si>
  <si>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</si>
  <si>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</si>
  <si>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</si>
  <si>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</si>
  <si>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</si>
  <si>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</si>
  <si>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</si>
  <si>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</si>
  <si>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</si>
  <si>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</si>
  <si>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</si>
  <si>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</si>
  <si>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</si>
  <si>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</si>
  <si>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</si>
  <si>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</si>
  <si>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</si>
  <si>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</si>
  <si>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</si>
  <si>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</si>
  <si>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</si>
  <si>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</si>
  <si>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</si>
  <si>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</si>
  <si>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</si>
  <si>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</si>
  <si>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</si>
  <si>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</si>
  <si>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</si>
  <si>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</si>
  <si>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</si>
  <si>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</si>
  <si>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</si>
  <si>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</si>
  <si>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</si>
  <si>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</si>
  <si>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</si>
  <si>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</si>
  <si>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</si>
  <si>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</si>
  <si>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</si>
  <si>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</si>
  <si>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</si>
  <si>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</si>
  <si>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</si>
  <si>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</si>
  <si>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</si>
  <si>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</si>
  <si>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</si>
  <si>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</si>
  <si>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</si>
  <si>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</si>
  <si>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</si>
  <si>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</si>
  <si>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</si>
  <si>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</si>
  <si>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</si>
  <si>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</si>
  <si>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</si>
  <si>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</si>
  <si>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</si>
  <si>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</si>
  <si>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</si>
  <si>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</si>
  <si>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</si>
  <si>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</si>
  <si>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</si>
  <si>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</si>
  <si>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</si>
  <si>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</si>
  <si>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</si>
  <si>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</si>
  <si>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</si>
  <si>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</si>
  <si>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</si>
  <si>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</si>
  <si>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</si>
  <si>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</si>
  <si>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</si>
  <si>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</si>
  <si>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</si>
  <si>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</si>
  <si>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</si>
  <si>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</si>
  <si>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</si>
  <si>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</si>
  <si>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</si>
  <si>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</si>
  <si>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</si>
  <si>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</si>
  <si>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</si>
  <si>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</si>
  <si>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</si>
  <si>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</si>
  <si>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</si>
  <si>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</si>
  <si>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</si>
  <si>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</si>
  <si>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</si>
  <si>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</si>
  <si>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</si>
  <si>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</si>
  <si>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</si>
  <si>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</si>
  <si>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</si>
  <si>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</si>
  <si>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</si>
  <si>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</si>
  <si>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</si>
  <si>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</si>
  <si>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</si>
  <si>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</si>
  <si>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</si>
  <si>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</si>
  <si>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</si>
  <si>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</si>
  <si>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</si>
  <si>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</si>
  <si>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</si>
  <si>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</si>
  <si>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</si>
  <si>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</si>
  <si>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</si>
  <si>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</si>
  <si>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</si>
  <si>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</si>
  <si>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</si>
  <si>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</si>
  <si>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</si>
  <si>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</si>
  <si>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</si>
  <si>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</si>
  <si>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</si>
  <si>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</si>
  <si>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</si>
  <si>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</si>
  <si>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</si>
  <si>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</si>
  <si>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</si>
  <si>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</si>
  <si>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</si>
  <si>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</si>
  <si>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</si>
  <si>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</si>
  <si>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</si>
  <si>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</si>
  <si>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</si>
  <si>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</si>
  <si>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</si>
  <si>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</si>
  <si>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</si>
  <si>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</si>
  <si>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</si>
  <si>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</si>
  <si>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</si>
  <si>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</si>
  <si>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</si>
  <si>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</si>
  <si>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</si>
  <si>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</si>
  <si>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</si>
  <si>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</si>
  <si>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</si>
  <si>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</si>
  <si>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</si>
  <si>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</si>
  <si>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</si>
  <si>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</si>
  <si>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</si>
  <si>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</si>
  <si>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</si>
  <si>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</si>
  <si>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</si>
  <si>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</si>
  <si>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</si>
  <si>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</si>
  <si>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</si>
  <si>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</si>
  <si>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</si>
  <si>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</si>
  <si>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</si>
  <si>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</si>
  <si>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</si>
  <si>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</si>
  <si>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</si>
  <si>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</si>
  <si>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</si>
  <si>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</si>
  <si>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</si>
  <si>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</si>
  <si>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</si>
  <si>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</si>
  <si>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</si>
  <si>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</si>
  <si>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</si>
  <si>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</si>
  <si>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</si>
  <si>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</si>
  <si>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</si>
  <si>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</si>
  <si>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</si>
  <si>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</si>
  <si>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</si>
  <si>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</si>
  <si>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</si>
  <si>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</si>
  <si>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</si>
  <si>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</si>
  <si>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</si>
  <si>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</si>
  <si>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</si>
  <si>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</si>
  <si>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</si>
  <si>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</si>
  <si>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</si>
  <si>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</si>
  <si>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</si>
  <si>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</si>
  <si>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</si>
  <si>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</si>
  <si>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</si>
  <si>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</si>
  <si>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</si>
  <si>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</si>
  <si>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</si>
  <si>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</si>
  <si>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</si>
  <si>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</si>
  <si>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</si>
  <si>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</si>
  <si>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</si>
  <si>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</si>
  <si>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</si>
  <si>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</si>
  <si>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</si>
  <si>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</si>
  <si>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</si>
  <si>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</si>
  <si>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</si>
  <si>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</si>
  <si>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</si>
  <si>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</si>
  <si>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</si>
  <si>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</si>
  <si>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</si>
  <si>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</si>
  <si>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</si>
  <si>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</si>
  <si>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</si>
  <si>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</si>
  <si>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</si>
  <si>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</si>
  <si>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</si>
  <si>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</si>
  <si>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</si>
  <si>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</si>
  <si>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</si>
  <si>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</si>
  <si>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</si>
  <si>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</si>
  <si>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</si>
  <si>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</si>
  <si>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</si>
  <si>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</si>
  <si>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</si>
  <si>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</si>
  <si>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</si>
  <si>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</si>
  <si>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</si>
  <si>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</si>
  <si>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</si>
  <si>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</si>
  <si>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</si>
  <si>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</si>
  <si>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</si>
  <si>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</si>
  <si>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</si>
  <si>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</si>
  <si>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</si>
  <si>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</si>
  <si>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</si>
  <si>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</si>
  <si>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</si>
  <si>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</si>
  <si>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</si>
  <si>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</si>
  <si>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</si>
  <si>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</si>
  <si>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</si>
  <si>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</si>
  <si>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</si>
  <si>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</si>
  <si>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</si>
  <si>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</si>
  <si>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</si>
  <si>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</si>
  <si>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</si>
  <si>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</si>
  <si>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</si>
  <si>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</si>
  <si>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</si>
  <si>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</si>
  <si>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</si>
  <si>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</si>
  <si>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</si>
  <si>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</si>
  <si>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</si>
  <si>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</si>
  <si>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</si>
  <si>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</si>
  <si>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</si>
  <si>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</si>
  <si>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</si>
  <si>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</si>
  <si>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</si>
  <si>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</si>
  <si>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</si>
  <si>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</si>
  <si>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</si>
  <si>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</si>
  <si>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</si>
  <si>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</si>
  <si>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</si>
  <si>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</si>
  <si>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</si>
  <si>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</si>
  <si>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</si>
  <si>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</si>
  <si>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</si>
  <si>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</si>
  <si>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</si>
  <si>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</si>
  <si>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</si>
  <si>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</si>
  <si>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</si>
  <si>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</si>
  <si>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</si>
  <si>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</si>
  <si>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</si>
  <si>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</si>
  <si>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</si>
  <si>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</si>
  <si>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</si>
  <si>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</si>
  <si>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</si>
  <si>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</si>
  <si>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</si>
  <si>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</si>
  <si>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</si>
  <si>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</si>
  <si>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</si>
  <si>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</si>
  <si>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</si>
  <si>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</si>
  <si>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</si>
  <si>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</si>
  <si>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</si>
  <si>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</si>
  <si>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</si>
  <si>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</si>
  <si>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</si>
  <si>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</si>
  <si>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</si>
  <si>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</si>
  <si>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</si>
  <si>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</si>
  <si>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</si>
  <si>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</si>
  <si>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</si>
  <si>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</si>
  <si>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</si>
  <si>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</si>
  <si>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</si>
  <si>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</si>
  <si>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</si>
  <si>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</si>
  <si>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</si>
  <si>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</si>
  <si>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</si>
  <si>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</si>
  <si>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</si>
  <si>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</si>
  <si>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</si>
  <si>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</si>
  <si>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</si>
  <si>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</si>
  <si>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</si>
  <si>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</si>
  <si>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</si>
  <si>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</si>
  <si>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</si>
  <si>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</si>
  <si>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</si>
  <si>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</si>
  <si>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</si>
  <si>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</si>
  <si>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</si>
  <si>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</si>
  <si>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</si>
  <si>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</si>
  <si>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</si>
  <si>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</si>
  <si>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</si>
  <si>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</si>
  <si>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</si>
  <si>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</si>
  <si>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</si>
  <si>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</si>
  <si>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</si>
  <si>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</si>
  <si>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</si>
  <si>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</si>
  <si>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</si>
  <si>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</si>
  <si>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</si>
  <si>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</si>
  <si>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</si>
  <si>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</si>
  <si>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</si>
  <si>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</si>
  <si>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</si>
  <si>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</si>
  <si>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</si>
  <si>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</si>
  <si>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</si>
  <si>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</si>
  <si>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</si>
  <si>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</si>
  <si>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</si>
  <si>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</si>
  <si>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</si>
  <si>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</si>
  <si>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</si>
  <si>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</si>
  <si>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</si>
  <si>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</si>
  <si>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</si>
  <si>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</si>
  <si>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</si>
  <si>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</si>
  <si>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</si>
  <si>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</si>
  <si>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</si>
  <si>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</si>
  <si>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</si>
  <si>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</si>
  <si>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</si>
  <si>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</si>
  <si>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</si>
  <si>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</si>
  <si>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</si>
  <si>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</si>
  <si>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</si>
  <si>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</si>
  <si>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</si>
  <si>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</si>
  <si>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</si>
  <si>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</si>
  <si>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</si>
  <si>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</si>
  <si>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</si>
  <si>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</si>
  <si>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</si>
  <si>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</si>
  <si>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</si>
  <si>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</si>
  <si>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</si>
  <si>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</si>
  <si>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</si>
  <si>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</si>
  <si>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</si>
  <si>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</si>
  <si>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</si>
  <si>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</si>
  <si>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</si>
  <si>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</si>
  <si>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</si>
  <si>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</si>
  <si>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</si>
  <si>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</si>
  <si>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</si>
  <si>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</si>
  <si>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</si>
  <si>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</si>
  <si>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</si>
  <si>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</si>
  <si>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</si>
  <si>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</si>
  <si>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</si>
  <si>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</si>
  <si>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</si>
  <si>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</si>
  <si>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</si>
  <si>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</si>
  <si>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</si>
  <si>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</si>
  <si>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</si>
  <si>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</si>
  <si>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</si>
  <si>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</si>
  <si>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</si>
  <si>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</si>
  <si>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</si>
  <si>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</si>
  <si>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</si>
  <si>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</si>
  <si>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</si>
  <si>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</si>
  <si>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</si>
  <si>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</si>
  <si>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</si>
  <si>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</si>
  <si>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</si>
  <si>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</si>
  <si>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</si>
  <si>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</si>
  <si>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</si>
  <si>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</si>
  <si>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</si>
  <si>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</si>
  <si>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</si>
  <si>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</si>
  <si>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</si>
  <si>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</si>
  <si>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</si>
  <si>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</si>
  <si>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</si>
  <si>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</si>
  <si>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</si>
  <si>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</si>
  <si>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</si>
  <si>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</si>
  <si>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</si>
  <si>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</si>
  <si>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</si>
  <si>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</si>
  <si>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</si>
  <si>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</si>
  <si>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</si>
  <si>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</si>
  <si>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</si>
  <si>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</si>
  <si>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</si>
  <si>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</si>
  <si>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</si>
  <si>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</si>
  <si>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</si>
  <si>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</si>
  <si>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</si>
  <si>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</si>
  <si>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</si>
  <si>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</si>
  <si>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</si>
  <si>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</si>
  <si>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</si>
  <si>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</si>
  <si>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</si>
  <si>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</si>
  <si>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</si>
  <si>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</si>
  <si>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</si>
  <si>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</si>
  <si>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</si>
  <si>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</si>
  <si>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</si>
  <si>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</si>
  <si>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</si>
  <si>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</si>
  <si>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</si>
  <si>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</si>
  <si>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</si>
  <si>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</si>
  <si>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</si>
  <si>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</si>
  <si>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</si>
  <si>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</si>
  <si>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</si>
  <si>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</si>
  <si>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</si>
  <si>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</si>
  <si>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</si>
  <si>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</si>
  <si>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</si>
  <si>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</si>
  <si>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</si>
  <si>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</si>
  <si>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</si>
  <si>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</si>
  <si>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</si>
  <si>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</si>
  <si>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</si>
  <si>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</si>
  <si>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</si>
  <si>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</si>
  <si>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</si>
  <si>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</si>
  <si>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</si>
  <si>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</si>
  <si>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</si>
  <si>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</si>
  <si>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</si>
  <si>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</si>
  <si>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</si>
  <si>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</si>
  <si>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</si>
  <si>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</si>
  <si>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</si>
  <si>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</si>
  <si>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</si>
  <si>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</si>
  <si>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</si>
  <si>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</si>
  <si>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</si>
  <si>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</si>
  <si>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</si>
  <si>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</si>
  <si>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</si>
  <si>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</si>
  <si>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</si>
  <si>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</si>
  <si>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</si>
  <si>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</si>
  <si>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</si>
  <si>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</si>
  <si>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</si>
  <si>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</si>
  <si>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</si>
  <si>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</si>
  <si>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</si>
  <si>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</si>
  <si>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</si>
  <si>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</si>
  <si>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</si>
  <si>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</si>
  <si>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</si>
  <si>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</si>
  <si>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</si>
  <si>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</si>
  <si>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</si>
  <si>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</si>
  <si>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</si>
  <si>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</si>
  <si>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</si>
  <si>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</si>
  <si>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</si>
  <si>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</si>
  <si>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</si>
  <si>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</si>
  <si>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</si>
  <si>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</si>
  <si>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</si>
  <si>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</si>
  <si>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</si>
  <si>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</si>
  <si>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</si>
  <si>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</si>
  <si>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</si>
  <si>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</si>
  <si>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</si>
  <si>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</si>
  <si>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</si>
  <si>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</si>
  <si>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</si>
  <si>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</si>
  <si>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</si>
  <si>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</si>
  <si>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</si>
  <si>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</si>
  <si>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</si>
  <si>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</si>
  <si>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</si>
  <si>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</si>
  <si>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</si>
  <si>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</si>
  <si>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</si>
  <si>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</si>
  <si>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</si>
  <si>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</si>
  <si>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</si>
  <si>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</si>
  <si>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</si>
  <si>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</si>
  <si>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</si>
  <si>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</si>
  <si>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</si>
  <si>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</si>
  <si>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</si>
  <si>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</si>
  <si>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</si>
  <si>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</si>
  <si>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</si>
  <si>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</si>
  <si>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</si>
  <si>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</si>
  <si>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</si>
  <si>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</si>
  <si>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</si>
  <si>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</si>
  <si>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</si>
  <si>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</si>
  <si>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</si>
  <si>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</si>
  <si>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</si>
  <si>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</si>
  <si>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</si>
  <si>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</si>
  <si>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</si>
  <si>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</si>
  <si>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</si>
  <si>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</si>
  <si>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</si>
  <si>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</si>
  <si>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</si>
  <si>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</si>
  <si>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</si>
  <si>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</si>
  <si>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</si>
  <si>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</si>
  <si>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</si>
  <si>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</si>
  <si>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</si>
  <si>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</si>
  <si>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</si>
  <si>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</si>
  <si>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</si>
  <si>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</si>
  <si>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</si>
  <si>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</si>
  <si>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</si>
  <si>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</si>
  <si>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</si>
  <si>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</si>
  <si>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</si>
  <si>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</si>
  <si>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</si>
  <si>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</si>
  <si>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</si>
  <si>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</si>
  <si>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</si>
  <si>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</si>
  <si>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</si>
  <si>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</si>
  <si>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</si>
  <si>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</si>
  <si>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</si>
  <si>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</si>
  <si>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</si>
  <si>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</si>
  <si>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</si>
  <si>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</si>
  <si>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</si>
  <si>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</si>
  <si>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</si>
  <si>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</si>
  <si>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</si>
  <si>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</si>
  <si>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</si>
  <si>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</si>
  <si>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</si>
  <si>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</si>
  <si>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</si>
  <si>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</si>
  <si>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</si>
  <si>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</si>
  <si>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</si>
  <si>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</si>
  <si>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</si>
  <si>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</si>
  <si>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</si>
  <si>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</si>
  <si>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</si>
  <si>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</si>
  <si>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</si>
  <si>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</si>
  <si>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</si>
  <si>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</si>
  <si>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</si>
  <si>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</si>
  <si>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</si>
  <si>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</si>
  <si>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</si>
  <si>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</si>
  <si>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</si>
  <si>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</si>
  <si>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</si>
  <si>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</si>
  <si>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</si>
  <si>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</si>
  <si>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</si>
  <si>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</si>
  <si>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</si>
  <si>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</si>
  <si>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</si>
  <si>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</si>
  <si>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</si>
  <si>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</si>
  <si>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</si>
  <si>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</si>
  <si>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</si>
  <si>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</si>
  <si>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</si>
  <si>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</si>
  <si>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</si>
  <si>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</si>
  <si>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</si>
  <si>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</si>
  <si>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</si>
  <si>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</si>
  <si>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</si>
  <si>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</si>
  <si>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</si>
  <si>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</si>
  <si>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</si>
  <si>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</si>
  <si>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</si>
  <si>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</si>
  <si>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</si>
  <si>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</si>
  <si>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</si>
  <si>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</si>
  <si>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</si>
  <si>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</si>
  <si>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</si>
  <si>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</si>
  <si>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</si>
  <si>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</si>
  <si>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</si>
  <si>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</si>
  <si>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</si>
  <si>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</si>
  <si>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</si>
  <si>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</si>
  <si>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</si>
  <si>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</si>
  <si>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</si>
  <si>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</si>
  <si>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</si>
  <si>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</si>
  <si>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</si>
  <si>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</si>
  <si>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</si>
  <si>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</si>
  <si>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</si>
  <si>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</si>
  <si>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</si>
  <si>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</si>
  <si>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</si>
  <si>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</si>
  <si>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</si>
  <si>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</si>
  <si>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</si>
  <si>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</si>
  <si>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</si>
  <si>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</si>
  <si>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</si>
  <si>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</si>
  <si>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</si>
  <si>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</si>
  <si>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</si>
  <si>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</si>
  <si>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</si>
  <si>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</si>
  <si>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</si>
  <si>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</si>
  <si>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</si>
  <si>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</si>
  <si>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</si>
  <si>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</si>
  <si>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</si>
  <si>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</si>
  <si>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</si>
  <si>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</si>
  <si>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</si>
  <si>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</si>
  <si>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</si>
  <si>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</si>
  <si>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</si>
  <si>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</si>
  <si>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</si>
  <si>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</si>
  <si>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</si>
  <si>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</si>
  <si>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</si>
  <si>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</si>
  <si>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</si>
  <si>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</si>
  <si>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</si>
  <si>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</si>
  <si>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</si>
  <si>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</si>
  <si>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</si>
  <si>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</si>
  <si>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</si>
  <si>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</si>
  <si>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</si>
  <si>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</si>
  <si>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</si>
  <si>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</si>
  <si>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</si>
  <si>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</si>
  <si>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</si>
  <si>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</si>
  <si>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</si>
  <si>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</si>
  <si>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</si>
  <si>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</si>
  <si>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</si>
  <si>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</si>
  <si>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</si>
  <si>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</si>
  <si>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</si>
  <si>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</si>
  <si>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</si>
  <si>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</si>
  <si>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</si>
  <si>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</si>
  <si>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</si>
  <si>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</si>
  <si>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</si>
  <si>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</si>
  <si>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</si>
  <si>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</si>
  <si>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</si>
  <si>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</si>
  <si>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</si>
  <si>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</si>
  <si>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</si>
  <si>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</si>
  <si>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</si>
  <si>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</si>
  <si>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</si>
  <si>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</si>
  <si>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</si>
  <si>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</si>
  <si>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</si>
  <si>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</si>
  <si>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</si>
  <si>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</si>
  <si>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</si>
  <si>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</si>
  <si>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</si>
  <si>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</si>
  <si>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</si>
  <si>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</si>
  <si>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</si>
  <si>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</si>
  <si>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</si>
  <si>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</si>
  <si>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</si>
  <si>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</si>
  <si>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</si>
  <si>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</si>
  <si>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</si>
  <si>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</si>
  <si>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</si>
  <si>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</si>
  <si>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</si>
  <si>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</si>
  <si>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</si>
  <si>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</si>
  <si>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</si>
  <si>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</si>
  <si>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</si>
  <si>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</si>
  <si>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</si>
  <si>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</si>
  <si>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</si>
  <si>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</si>
  <si>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</si>
  <si>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</si>
  <si>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</si>
  <si>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</si>
  <si>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</si>
  <si>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</si>
  <si>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</si>
  <si>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</si>
  <si>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</si>
  <si>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</si>
  <si>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</si>
  <si>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</si>
  <si>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</si>
  <si>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</si>
  <si>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</si>
  <si>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</si>
  <si>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</si>
  <si>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</si>
  <si>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</si>
  <si>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</si>
  <si>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</si>
  <si>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</si>
  <si>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</si>
  <si>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</si>
  <si>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</si>
  <si>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</si>
  <si>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</si>
  <si>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</si>
  <si>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</si>
  <si>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</si>
  <si>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</si>
  <si>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</si>
  <si>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</si>
  <si>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</si>
  <si>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</si>
  <si>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</si>
  <si>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</si>
  <si>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</si>
  <si>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</si>
  <si>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</si>
  <si>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</si>
  <si>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</si>
  <si>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</si>
  <si>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</si>
  <si>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</si>
  <si>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</si>
  <si>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</si>
  <si>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</si>
  <si>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</si>
  <si>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</si>
  <si>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</si>
  <si>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</si>
  <si>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</si>
  <si>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</si>
  <si>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</si>
  <si>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</si>
  <si>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</si>
  <si>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</si>
  <si>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</si>
  <si>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</si>
  <si>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</si>
  <si>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</si>
  <si>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</si>
  <si>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</si>
  <si>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</si>
  <si>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</si>
  <si>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</si>
  <si>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</si>
  <si>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</si>
  <si>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</si>
  <si>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</si>
  <si>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</si>
  <si>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</si>
  <si>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</si>
  <si>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</si>
  <si>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</si>
  <si>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</si>
  <si>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</si>
  <si>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</si>
  <si>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</si>
  <si>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</si>
  <si>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</si>
  <si>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</si>
  <si>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</si>
  <si>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</si>
  <si>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</si>
  <si>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</si>
  <si>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</si>
  <si>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</si>
  <si>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</si>
  <si>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</si>
  <si>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</si>
  <si>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</si>
  <si>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</si>
  <si>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</si>
  <si>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</si>
  <si>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</si>
  <si>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</si>
  <si>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</si>
  <si>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</si>
  <si>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</si>
  <si>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</si>
  <si>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</si>
  <si>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</si>
  <si>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</si>
  <si>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</si>
  <si>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</si>
  <si>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</si>
  <si>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</si>
  <si>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</si>
  <si>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</si>
  <si>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</si>
  <si>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</si>
  <si>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</si>
  <si>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</si>
  <si>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</si>
  <si>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</si>
  <si>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</si>
  <si>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</si>
  <si>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</si>
  <si>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</si>
  <si>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</si>
  <si>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</si>
  <si>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</si>
  <si>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</si>
  <si>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</si>
  <si>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</si>
  <si>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</si>
  <si>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</si>
  <si>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</si>
  <si>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</si>
  <si>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</si>
  <si>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</si>
  <si>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</si>
  <si>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</si>
  <si>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</si>
  <si>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</si>
  <si>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</si>
  <si>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</si>
  <si>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</si>
  <si>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</si>
  <si>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</si>
  <si>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</si>
  <si>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</si>
  <si>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</si>
  <si>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</si>
  <si>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</si>
  <si>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</si>
  <si>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</si>
  <si>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</si>
  <si>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</si>
  <si>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</si>
  <si>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</si>
  <si>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</si>
  <si>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</si>
  <si>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</si>
  <si>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</si>
  <si>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</si>
  <si>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</si>
  <si>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</si>
  <si>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</si>
  <si>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</si>
  <si>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</si>
  <si>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</si>
  <si>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</si>
  <si>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</si>
  <si>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</si>
  <si>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</si>
  <si>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</si>
  <si>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</si>
  <si>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</si>
  <si>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</si>
  <si>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</si>
  <si>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</si>
  <si>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</si>
  <si>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</si>
  <si>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</si>
  <si>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</si>
  <si>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</si>
  <si>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</si>
  <si>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</si>
  <si>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</si>
  <si>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</si>
  <si>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</si>
  <si>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</si>
  <si>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</si>
  <si>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</si>
  <si>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</si>
  <si>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</si>
  <si>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</si>
  <si>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</si>
  <si>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</si>
  <si>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</si>
  <si>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</si>
  <si>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</si>
  <si>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</si>
  <si>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</si>
  <si>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</si>
  <si>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</si>
  <si>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</si>
  <si>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</si>
  <si>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</si>
  <si>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</si>
  <si>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</si>
  <si>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</si>
  <si>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</si>
  <si>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</si>
  <si>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</si>
  <si>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</si>
  <si>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</si>
  <si>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</si>
  <si>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</si>
  <si>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</si>
  <si>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</si>
  <si>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</si>
  <si>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</si>
  <si>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</si>
  <si>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</si>
  <si>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</si>
  <si>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</si>
  <si>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</si>
  <si>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</si>
  <si>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</si>
  <si>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</si>
  <si>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</si>
  <si>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</si>
  <si>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</si>
  <si>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</si>
  <si>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</si>
  <si>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</si>
  <si>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</si>
  <si>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</si>
  <si>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</si>
  <si>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</si>
  <si>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</si>
  <si>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</si>
  <si>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</si>
  <si>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</si>
  <si>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</si>
  <si>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</si>
  <si>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</si>
  <si>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</si>
  <si>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</si>
  <si>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</si>
  <si>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</si>
  <si>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</si>
  <si>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</si>
  <si>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</si>
  <si>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</si>
  <si>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</si>
  <si>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</si>
  <si>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</si>
  <si>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</si>
  <si>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</si>
  <si>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</si>
  <si>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</si>
  <si>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</si>
  <si>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</si>
  <si>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</si>
  <si>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</si>
  <si>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</si>
  <si>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</si>
  <si>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</si>
  <si>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</si>
  <si>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</si>
  <si>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</si>
  <si>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</si>
  <si>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</si>
  <si>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</si>
  <si>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</si>
  <si>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</si>
  <si>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</si>
  <si>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</si>
  <si>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</si>
  <si>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</si>
  <si>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</si>
  <si>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</si>
  <si>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</si>
  <si>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</si>
  <si>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</si>
  <si>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</si>
  <si>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</si>
  <si>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</si>
  <si>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</si>
  <si>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</si>
  <si>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</si>
  <si>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</si>
  <si>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</si>
  <si>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</si>
  <si>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</si>
  <si>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</si>
  <si>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</si>
  <si>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</si>
  <si>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</si>
  <si>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</si>
  <si>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</si>
  <si>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</si>
  <si>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</si>
  <si>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</si>
  <si>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</si>
  <si>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</si>
  <si>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</si>
  <si>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</si>
  <si>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</si>
  <si>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</si>
  <si>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</si>
  <si>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</si>
  <si>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</si>
  <si>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</si>
  <si>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</si>
  <si>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</si>
  <si>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</si>
  <si>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</si>
  <si>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</si>
  <si>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</si>
  <si>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</si>
  <si>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</si>
  <si>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</si>
  <si>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</si>
  <si>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</si>
  <si>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</si>
  <si>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</si>
  <si>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</si>
  <si>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</si>
  <si>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</si>
  <si>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</si>
  <si>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</si>
  <si>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</si>
  <si>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</si>
  <si>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</si>
  <si>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</si>
  <si>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</si>
  <si>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</si>
  <si>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</si>
  <si>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</si>
  <si>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</si>
  <si>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</si>
  <si>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</si>
  <si>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</si>
  <si>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</si>
  <si>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</si>
  <si>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</si>
  <si>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</si>
  <si>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</si>
  <si>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</si>
  <si>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</si>
  <si>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</si>
  <si>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</si>
  <si>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</si>
  <si>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</si>
  <si>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</si>
  <si>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</si>
  <si>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</si>
  <si>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</si>
  <si>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</si>
  <si>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</si>
  <si>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</si>
  <si>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</si>
  <si>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</si>
  <si>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</si>
  <si>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</si>
  <si>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</si>
  <si>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</si>
  <si>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</si>
  <si>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</si>
  <si>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</si>
  <si>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</si>
  <si>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</si>
  <si>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</si>
  <si>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</si>
  <si>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</si>
  <si>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</si>
  <si>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</si>
  <si>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</si>
  <si>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</si>
  <si>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</si>
  <si>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</si>
  <si>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</si>
  <si>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</si>
  <si>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</si>
  <si>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</si>
  <si>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</si>
  <si>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</si>
  <si>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</si>
  <si>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</si>
  <si>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</si>
  <si>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</si>
  <si>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</si>
  <si>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</si>
  <si>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</si>
  <si>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</si>
  <si>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</si>
  <si>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</si>
  <si>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</si>
  <si>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</si>
  <si>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</si>
  <si>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</si>
  <si>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</si>
  <si>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</si>
  <si>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</si>
  <si>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</si>
  <si>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</si>
  <si>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</si>
  <si>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</si>
  <si>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</si>
  <si>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</si>
  <si>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</si>
  <si>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</si>
  <si>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</si>
  <si>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</si>
  <si>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</si>
  <si>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</si>
  <si>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</si>
  <si>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</si>
  <si>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</si>
  <si>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</si>
  <si>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</si>
  <si>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</si>
  <si>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</si>
  <si>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</si>
  <si>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</si>
  <si>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</si>
  <si>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</si>
  <si>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</si>
  <si>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</si>
  <si>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</si>
  <si>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</si>
  <si>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</si>
  <si>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</si>
  <si>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</si>
  <si>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</si>
  <si>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</si>
  <si>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</si>
  <si>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</si>
  <si>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</si>
  <si>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</si>
  <si>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</si>
  <si>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</si>
  <si>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</si>
  <si>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</si>
  <si>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</si>
  <si>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</si>
  <si>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</si>
  <si>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</si>
  <si>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</si>
  <si>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</si>
  <si>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</si>
  <si>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</si>
  <si>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</si>
  <si>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</si>
  <si>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</si>
  <si>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</si>
  <si>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</si>
  <si>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</si>
  <si>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</si>
  <si>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</si>
  <si>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</si>
  <si>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</si>
  <si>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</si>
  <si>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</si>
  <si>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</si>
  <si>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</si>
  <si>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</si>
  <si>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</si>
  <si>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</si>
  <si>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</si>
  <si>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</si>
  <si>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</si>
  <si>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</si>
  <si>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</si>
  <si>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</si>
  <si>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</si>
  <si>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</si>
  <si>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</si>
  <si>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</si>
  <si>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</si>
  <si>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</si>
  <si>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</si>
  <si>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</si>
  <si>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</si>
  <si>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</si>
  <si>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</si>
  <si>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</si>
  <si>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</si>
  <si>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</si>
  <si>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</si>
  <si>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</si>
  <si>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</si>
  <si>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</si>
  <si>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</si>
  <si>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</si>
  <si>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</si>
  <si>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</si>
  <si>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</si>
  <si>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</si>
  <si>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</si>
  <si>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</si>
  <si>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</si>
  <si>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</si>
  <si>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</si>
  <si>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</si>
  <si>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</si>
  <si>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</si>
  <si>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</si>
  <si>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</si>
  <si>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</si>
  <si>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</si>
  <si>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</si>
  <si>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</si>
  <si>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</si>
  <si>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</si>
  <si>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</si>
  <si>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</si>
  <si>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</si>
  <si>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</si>
  <si>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</si>
  <si>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</si>
  <si>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</si>
  <si>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</si>
  <si>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</si>
  <si>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</si>
  <si>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</si>
  <si>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</si>
  <si>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</si>
  <si>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</si>
  <si>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</si>
  <si>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</si>
  <si>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</si>
  <si>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</si>
  <si>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</si>
  <si>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</si>
  <si>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</si>
  <si>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</si>
  <si>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</si>
  <si>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</si>
  <si>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</si>
  <si>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</si>
  <si>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</si>
  <si>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</si>
  <si>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</si>
  <si>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</si>
  <si>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</si>
  <si>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</si>
  <si>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</si>
  <si>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</si>
  <si>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</si>
  <si>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</si>
  <si>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</si>
  <si>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</si>
  <si>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</si>
  <si>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</si>
  <si>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</si>
  <si>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</si>
  <si>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</si>
  <si>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</si>
  <si>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</si>
  <si>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</si>
  <si>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</si>
  <si>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</si>
  <si>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</si>
  <si>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</si>
  <si>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</si>
  <si>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</si>
  <si>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</si>
  <si>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</si>
  <si>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</si>
  <si>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</si>
  <si>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</si>
  <si>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</si>
  <si>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</si>
  <si>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</si>
  <si>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</si>
  <si>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</si>
  <si>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</si>
  <si>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</si>
  <si>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</si>
  <si>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</si>
  <si>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</si>
  <si>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</si>
  <si>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</si>
  <si>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</si>
  <si>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</si>
  <si>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</si>
  <si>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</si>
  <si>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</si>
  <si>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</si>
  <si>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</si>
  <si>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</si>
  <si>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</si>
  <si>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</si>
  <si>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</si>
  <si>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</si>
  <si>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</si>
  <si>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</si>
  <si>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</si>
  <si>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</si>
  <si>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</si>
  <si>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</si>
  <si>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</si>
  <si>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</si>
  <si>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</si>
  <si>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</si>
  <si>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</si>
  <si>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</si>
  <si>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</si>
  <si>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</si>
  <si>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</si>
  <si>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</si>
  <si>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</si>
  <si>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</si>
  <si>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</si>
  <si>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</si>
  <si>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</si>
  <si>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</si>
  <si>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</si>
  <si>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</si>
  <si>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</si>
  <si>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</si>
  <si>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</si>
  <si>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</si>
  <si>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</si>
  <si>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</si>
  <si>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</si>
  <si>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</si>
  <si>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</si>
  <si>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</si>
  <si>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</si>
  <si>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</si>
  <si>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</si>
  <si>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</si>
  <si>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</si>
  <si>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</si>
  <si>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</si>
  <si>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</si>
  <si>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</si>
  <si>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</si>
  <si>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</si>
  <si>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</si>
  <si>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</si>
  <si>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</si>
  <si>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</si>
  <si>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</si>
  <si>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</si>
  <si>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</si>
  <si>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</si>
  <si>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</si>
  <si>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</si>
  <si>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</si>
  <si>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</si>
  <si>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</si>
  <si>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</si>
  <si>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</si>
  <si>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</si>
  <si>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</si>
  <si>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</si>
  <si>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</si>
  <si>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</si>
  <si>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</si>
  <si>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</si>
  <si>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</si>
  <si>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</si>
  <si>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</si>
  <si>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</si>
  <si>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</si>
  <si>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</si>
  <si>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</si>
  <si>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</si>
  <si>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</si>
  <si>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</si>
  <si>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</si>
  <si>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</si>
  <si>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</si>
  <si>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</si>
  <si>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</si>
  <si>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</si>
  <si>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</si>
  <si>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</si>
  <si>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</si>
  <si>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</si>
  <si>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</si>
  <si>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</si>
  <si>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</si>
  <si>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</si>
  <si>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</si>
  <si>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</si>
  <si>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</si>
  <si>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</si>
  <si>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</si>
  <si>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</si>
  <si>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</si>
  <si>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</si>
  <si>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</si>
  <si>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</si>
  <si>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</si>
  <si>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</si>
  <si>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</si>
  <si>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</si>
  <si>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</si>
  <si>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</si>
  <si>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</si>
  <si>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</si>
  <si>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</si>
  <si>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</si>
  <si>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</si>
  <si>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</si>
  <si>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</si>
  <si>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</si>
  <si>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</si>
  <si>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</si>
  <si>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</si>
  <si>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</si>
  <si>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</si>
  <si>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</si>
  <si>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</si>
  <si>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</si>
  <si>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</si>
  <si>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</si>
  <si>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</si>
  <si>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</si>
  <si>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</si>
  <si>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</si>
  <si>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</si>
  <si>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</si>
  <si>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</si>
  <si>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</si>
  <si>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</si>
  <si>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</si>
  <si>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</si>
  <si>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</si>
  <si>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</si>
  <si>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</si>
  <si>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</si>
  <si>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</si>
  <si>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</si>
  <si>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</si>
  <si>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</si>
  <si>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</si>
  <si>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</si>
  <si>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</si>
  <si>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</si>
  <si>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</si>
  <si>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</si>
  <si>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</si>
  <si>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</si>
  <si>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</si>
  <si>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</si>
  <si>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</si>
  <si>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</si>
  <si>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</si>
  <si>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</si>
  <si>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</si>
  <si>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</si>
  <si>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</si>
  <si>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</si>
  <si>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</si>
  <si>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</si>
  <si>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</si>
  <si>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</si>
  <si>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</si>
  <si>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</si>
  <si>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</si>
  <si>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</si>
  <si>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</si>
  <si>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</si>
  <si>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</si>
  <si>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</si>
  <si>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</si>
  <si>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</si>
  <si>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</si>
  <si>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</si>
  <si>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</si>
  <si>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</si>
  <si>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</si>
  <si>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</si>
  <si>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</si>
  <si>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</si>
  <si>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</si>
  <si>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</si>
  <si>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</si>
  <si>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</si>
  <si>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</si>
  <si>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</si>
  <si>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</si>
  <si>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</si>
  <si>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</si>
  <si>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</si>
  <si>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</si>
  <si>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</si>
  <si>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</si>
  <si>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</si>
  <si>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</si>
  <si>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</si>
  <si>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</si>
  <si>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</si>
  <si>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</si>
  <si>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</si>
  <si>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</si>
  <si>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</si>
  <si>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</si>
  <si>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</si>
  <si>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</si>
  <si>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</si>
  <si>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</si>
  <si>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</si>
  <si>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</si>
  <si>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</si>
  <si>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</si>
  <si>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</si>
  <si>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</si>
  <si>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</si>
  <si>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</si>
  <si>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</si>
  <si>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</si>
  <si>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</si>
  <si>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</si>
  <si>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</si>
  <si>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</si>
  <si>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</si>
  <si>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</si>
  <si>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</si>
  <si>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</si>
  <si>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</si>
  <si>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</si>
  <si>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</si>
  <si>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</si>
  <si>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</si>
  <si>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</si>
  <si>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</si>
  <si>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</si>
  <si>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</si>
  <si>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</si>
  <si>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</si>
  <si>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</si>
  <si>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</si>
  <si>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</si>
  <si>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</si>
  <si>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</si>
  <si>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</si>
  <si>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</si>
  <si>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</si>
  <si>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</si>
  <si>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</si>
  <si>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</si>
  <si>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</si>
  <si>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</si>
  <si>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</si>
  <si>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</si>
  <si>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</si>
  <si>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</si>
  <si>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</si>
  <si>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</si>
  <si>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</si>
  <si>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</si>
  <si>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</si>
  <si>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</si>
  <si>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</si>
  <si>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</si>
  <si>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</si>
  <si>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</si>
  <si>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</si>
  <si>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</si>
  <si>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</si>
  <si>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</si>
  <si>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</si>
  <si>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</si>
  <si>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</si>
  <si>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</si>
  <si>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</si>
  <si>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</si>
  <si>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</si>
  <si>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</si>
  <si>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</si>
  <si>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</si>
  <si>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</si>
  <si>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</si>
  <si>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</si>
  <si>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</si>
  <si>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</si>
  <si>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</si>
  <si>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</si>
  <si>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</si>
  <si>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</si>
  <si>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</si>
  <si>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</si>
  <si>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</si>
  <si>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</si>
  <si>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</si>
  <si>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</si>
  <si>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</si>
  <si>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</si>
  <si>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</si>
  <si>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</si>
  <si>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</si>
  <si>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</si>
  <si>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</si>
  <si>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</si>
  <si>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</si>
  <si>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</si>
  <si>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</si>
  <si>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</si>
  <si>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</si>
  <si>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</si>
  <si>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</si>
  <si>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</si>
  <si>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</si>
  <si>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</si>
  <si>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</si>
  <si>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</si>
  <si>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</si>
  <si>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</si>
  <si>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</si>
  <si>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</si>
  <si>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</si>
  <si>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</si>
  <si>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</si>
  <si>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</si>
  <si>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</si>
  <si>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</si>
  <si>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</si>
  <si>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</si>
  <si>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</si>
  <si>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</si>
  <si>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</si>
  <si>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</si>
  <si>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</si>
  <si>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</si>
  <si>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</si>
  <si>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</si>
  <si>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</si>
  <si>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</si>
  <si>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</si>
  <si>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</si>
  <si>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</si>
  <si>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</si>
  <si>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</si>
  <si>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</si>
  <si>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</si>
  <si>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</si>
  <si>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</si>
  <si>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</si>
  <si>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</si>
  <si>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</si>
  <si>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</si>
  <si>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</si>
  <si>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</si>
  <si>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</si>
  <si>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</si>
  <si>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</si>
  <si>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</si>
  <si>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</si>
  <si>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</si>
  <si>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</si>
  <si>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</si>
  <si>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</si>
  <si>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</si>
  <si>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</si>
  <si>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</si>
  <si>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</si>
  <si>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</si>
  <si>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</si>
  <si>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</si>
  <si>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</si>
  <si>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</si>
  <si>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</si>
  <si>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</si>
  <si>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</si>
  <si>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</si>
  <si>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</si>
  <si>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</si>
  <si>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</si>
  <si>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</si>
  <si>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</si>
  <si>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</si>
  <si>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</si>
  <si>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</si>
  <si>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</si>
  <si>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</si>
  <si>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</si>
  <si>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</si>
  <si>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</si>
  <si>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</si>
  <si>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</si>
  <si>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</si>
  <si>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</si>
  <si>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</si>
  <si>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</si>
  <si>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</si>
  <si>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</si>
  <si>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</si>
  <si>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</si>
  <si>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</si>
  <si>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</si>
  <si>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</si>
  <si>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</si>
  <si>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</si>
  <si>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</si>
  <si>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</si>
  <si>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</si>
  <si>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</si>
  <si>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</si>
  <si>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</si>
  <si>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</si>
  <si>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</si>
  <si>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</si>
  <si>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</si>
  <si>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</si>
  <si>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</si>
  <si>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</si>
  <si>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</si>
  <si>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</si>
  <si>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</si>
  <si>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</si>
  <si>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</si>
  <si>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</si>
  <si>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</si>
  <si>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</si>
  <si>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</si>
  <si>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</si>
  <si>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</si>
  <si>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</si>
  <si>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</si>
  <si>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</si>
  <si>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</si>
  <si>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</si>
  <si>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</si>
  <si>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</si>
  <si>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</si>
  <si>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</si>
  <si>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</si>
  <si>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</si>
  <si>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</si>
  <si>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</si>
  <si>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</si>
  <si>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</si>
  <si>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</si>
  <si>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</si>
  <si>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</si>
  <si>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</si>
  <si>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</si>
  <si>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</si>
  <si>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</si>
  <si>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</si>
  <si>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</si>
  <si>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</si>
  <si>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</si>
  <si>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</si>
  <si>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</si>
  <si>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</si>
  <si>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</si>
  <si>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</si>
  <si>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</si>
  <si>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</si>
  <si>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</si>
  <si>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</si>
  <si>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</si>
  <si>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</si>
  <si>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</si>
  <si>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</si>
  <si>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</si>
  <si>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</si>
  <si>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</si>
  <si>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</si>
  <si>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</si>
  <si>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</si>
  <si>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</si>
  <si>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</si>
  <si>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</si>
  <si>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</si>
  <si>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</si>
  <si>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</si>
  <si>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</si>
  <si>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</si>
  <si>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</si>
  <si>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</si>
  <si>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</si>
  <si>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</si>
  <si>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</si>
  <si>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</si>
  <si>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</si>
  <si>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</si>
  <si>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</si>
  <si>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</si>
  <si>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</si>
  <si>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</si>
  <si>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</si>
  <si>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</si>
  <si>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</si>
  <si>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</si>
  <si>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</si>
  <si>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</si>
  <si>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</si>
  <si>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</si>
  <si>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</si>
  <si>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</si>
  <si>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</si>
  <si>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</si>
  <si>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</si>
  <si>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</si>
  <si>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</si>
  <si>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</si>
  <si>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</si>
  <si>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</si>
  <si>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</si>
  <si>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</si>
  <si>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</si>
  <si>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</si>
  <si>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</si>
  <si>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</si>
  <si>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</si>
  <si>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</si>
  <si>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</si>
  <si>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</si>
  <si>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</si>
  <si>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</si>
  <si>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</si>
  <si>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</si>
  <si>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</si>
  <si>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</si>
  <si>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</si>
  <si>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</si>
  <si>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</si>
  <si>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</si>
  <si>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</si>
  <si>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</si>
  <si>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</si>
  <si>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</si>
  <si>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</si>
  <si>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</si>
  <si>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</si>
  <si>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</si>
  <si>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</si>
  <si>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</si>
  <si>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</si>
  <si>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</si>
  <si>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</si>
  <si>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</si>
  <si>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</si>
  <si>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</si>
  <si>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</si>
  <si>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</si>
  <si>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</si>
  <si>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</si>
  <si>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</si>
  <si>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</si>
  <si>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</si>
  <si>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</si>
  <si>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</si>
  <si>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</si>
  <si>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</si>
  <si>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</si>
  <si>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</si>
  <si>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</si>
  <si>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</si>
  <si>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</si>
  <si>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</si>
  <si>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</si>
  <si>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</si>
  <si>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</si>
  <si>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</si>
  <si>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</si>
  <si>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</si>
  <si>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</si>
  <si>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</si>
  <si>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</si>
  <si>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</si>
  <si>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</si>
  <si>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</si>
  <si>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</si>
  <si>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</si>
  <si>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</si>
  <si>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</si>
  <si>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</si>
  <si>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</si>
  <si>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</si>
  <si>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</si>
  <si>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</si>
  <si>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</si>
  <si>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</si>
  <si>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</si>
  <si>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</si>
  <si>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</si>
  <si>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</si>
  <si>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</si>
  <si>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</si>
  <si>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</si>
  <si>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</si>
  <si>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</si>
  <si>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</si>
  <si>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</si>
  <si>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</si>
  <si>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</si>
  <si>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</si>
  <si>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</si>
  <si>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</si>
  <si>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</si>
  <si>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</si>
  <si>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</si>
  <si>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</si>
  <si>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</si>
  <si>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</si>
  <si>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</si>
  <si>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</si>
  <si>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</si>
  <si>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</si>
  <si>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</si>
  <si>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</si>
  <si>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</si>
  <si>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</si>
  <si>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</si>
  <si>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</si>
  <si>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</si>
  <si>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</si>
  <si>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</si>
  <si>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</si>
  <si>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</si>
  <si>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</si>
  <si>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</si>
  <si>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</si>
  <si>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</si>
  <si>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</si>
  <si>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</si>
  <si>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</si>
  <si>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</si>
  <si>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</si>
  <si>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</si>
  <si>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</si>
  <si>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</si>
  <si>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</si>
  <si>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</si>
  <si>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</si>
  <si>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</si>
  <si>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</si>
  <si>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</si>
  <si>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</si>
  <si>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</si>
  <si>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</si>
  <si>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</si>
  <si>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</si>
  <si>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</si>
  <si>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</si>
  <si>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</si>
  <si>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</si>
  <si>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</si>
  <si>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</si>
  <si>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</si>
  <si>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</si>
  <si>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</si>
  <si>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</si>
  <si>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</si>
  <si>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</si>
  <si>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</si>
  <si>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</si>
  <si>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</si>
  <si>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</si>
  <si>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</si>
  <si>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</si>
  <si>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</si>
  <si>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</si>
  <si>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</si>
  <si>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</si>
  <si>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</si>
  <si>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</si>
  <si>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</si>
  <si>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</si>
  <si>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</si>
  <si>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</si>
  <si>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</si>
  <si>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</si>
  <si>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</si>
  <si>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</si>
  <si>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</si>
  <si>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</si>
  <si>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</si>
  <si>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</si>
  <si>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</si>
  <si>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</si>
  <si>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</si>
  <si>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</si>
  <si>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</si>
  <si>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</si>
  <si>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</si>
  <si>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</si>
  <si>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</si>
  <si>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</si>
  <si>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</si>
  <si>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</si>
  <si>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</si>
  <si>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</si>
  <si>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</si>
  <si>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</si>
  <si>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</si>
  <si>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</si>
  <si>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</si>
  <si>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</si>
  <si>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</si>
  <si>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</si>
  <si>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</si>
  <si>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</si>
  <si>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</si>
  <si>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</si>
  <si>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</si>
  <si>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</si>
  <si>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</si>
  <si>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</si>
  <si>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</si>
  <si>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</si>
  <si>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</si>
  <si>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</si>
  <si>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</si>
  <si>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</si>
  <si>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</si>
  <si>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</si>
  <si>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</si>
  <si>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</si>
  <si>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</si>
  <si>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</si>
  <si>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</si>
  <si>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</si>
  <si>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</si>
  <si>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</si>
  <si>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</si>
  <si>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</si>
  <si>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</si>
  <si>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</si>
  <si>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</si>
  <si>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</si>
  <si>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</si>
  <si>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</si>
  <si>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</si>
  <si>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</si>
  <si>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</si>
  <si>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</si>
  <si>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</si>
  <si>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</si>
  <si>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</si>
  <si>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</si>
  <si>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</si>
  <si>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</si>
  <si>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</si>
  <si>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</si>
  <si>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</si>
  <si>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</si>
  <si>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</si>
  <si>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</si>
  <si>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</si>
  <si>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</si>
  <si>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</si>
  <si>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</si>
  <si>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</si>
  <si>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</si>
  <si>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</si>
  <si>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</si>
  <si>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</si>
  <si>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</si>
  <si>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</si>
  <si>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</si>
  <si>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</si>
  <si>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</si>
  <si>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</si>
  <si>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</si>
  <si>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</si>
  <si>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</si>
  <si>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</si>
  <si>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</si>
  <si>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</si>
  <si>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</si>
  <si>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</si>
  <si>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</si>
  <si>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</si>
  <si>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</si>
  <si>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</si>
  <si>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</si>
  <si>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</si>
  <si>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</si>
  <si>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</si>
  <si>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</si>
  <si>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</si>
  <si>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</si>
  <si>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</si>
  <si>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</si>
  <si>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</si>
  <si>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</si>
  <si>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</si>
  <si>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</si>
  <si>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</si>
  <si>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</si>
  <si>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</si>
  <si>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</si>
  <si>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</si>
  <si>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</si>
  <si>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</si>
  <si>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</si>
  <si>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</si>
  <si>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</si>
  <si>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</si>
  <si>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</si>
  <si>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</si>
  <si>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</si>
  <si>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</si>
  <si>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</si>
  <si>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</si>
  <si>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</si>
  <si>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</si>
  <si>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</si>
  <si>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</si>
  <si>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</si>
  <si>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</si>
  <si>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</si>
  <si>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</si>
  <si>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</si>
  <si>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</si>
  <si>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</si>
  <si>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</si>
  <si>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</si>
  <si>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</si>
  <si>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</si>
  <si>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</si>
  <si>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</si>
  <si>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</si>
  <si>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</si>
  <si>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</si>
  <si>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</si>
  <si>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</si>
  <si>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</si>
  <si>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</si>
  <si>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</si>
  <si>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</si>
  <si>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</si>
  <si>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</si>
  <si>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</si>
  <si>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</si>
  <si>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</si>
  <si>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</si>
  <si>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</si>
  <si>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</si>
  <si>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</si>
  <si>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</si>
  <si>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</si>
  <si>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</si>
  <si>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</si>
  <si>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</si>
  <si>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</si>
  <si>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</si>
  <si>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</si>
  <si>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</si>
  <si>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</si>
  <si>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</si>
  <si>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</si>
  <si>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</si>
  <si>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</si>
  <si>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</si>
  <si>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</si>
  <si>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</si>
  <si>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</si>
  <si>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</si>
  <si>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</si>
  <si>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</si>
  <si>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</si>
  <si>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</si>
  <si>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</si>
  <si>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</si>
  <si>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</si>
  <si>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</si>
  <si>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</si>
  <si>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</si>
  <si>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</si>
  <si>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</si>
  <si>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</si>
  <si>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</si>
  <si>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</si>
  <si>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</si>
  <si>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</si>
  <si>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</si>
  <si>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</si>
  <si>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</si>
  <si>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</si>
  <si>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</si>
  <si>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</si>
  <si>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</si>
  <si>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</si>
  <si>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</si>
  <si>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</si>
  <si>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</si>
  <si>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</si>
  <si>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</si>
  <si>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</si>
  <si>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</si>
  <si>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</si>
  <si>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</si>
  <si>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</si>
  <si>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</si>
  <si>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</si>
  <si>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</si>
  <si>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</si>
  <si>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</si>
  <si>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</si>
  <si>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</si>
  <si>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</si>
  <si>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</si>
  <si>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</si>
  <si>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</si>
  <si>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</si>
  <si>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</si>
  <si>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</si>
  <si>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</si>
  <si>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</si>
  <si>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</si>
  <si>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</si>
  <si>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</si>
  <si>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</si>
  <si>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</si>
  <si>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</si>
  <si>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</si>
  <si>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</si>
  <si>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</si>
  <si>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</si>
  <si>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</si>
  <si>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</si>
  <si>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</si>
  <si>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</si>
  <si>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</si>
  <si>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</si>
  <si>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</si>
  <si>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</si>
  <si>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</si>
  <si>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</si>
  <si>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</si>
  <si>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</si>
  <si>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</si>
  <si>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</si>
  <si>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</si>
  <si>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</si>
  <si>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</si>
  <si>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</si>
  <si>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</si>
  <si>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</si>
  <si>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</si>
  <si>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</si>
  <si>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</si>
  <si>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</si>
  <si>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</si>
  <si>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</si>
  <si>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</si>
  <si>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</si>
  <si>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</si>
  <si>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</si>
  <si>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</si>
  <si>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</si>
  <si>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</si>
  <si>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</si>
  <si>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</si>
  <si>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</si>
  <si>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</si>
  <si>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</si>
  <si>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</si>
  <si>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</si>
  <si>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</si>
  <si>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</si>
  <si>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</si>
  <si>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</si>
  <si>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</si>
  <si>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</si>
  <si>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</si>
  <si>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</si>
  <si>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</si>
  <si>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</si>
  <si>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</si>
  <si>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</si>
  <si>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</si>
  <si>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</si>
  <si>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</si>
  <si>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</si>
  <si>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</si>
  <si>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</si>
  <si>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</si>
  <si>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</si>
  <si>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</si>
  <si>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</si>
  <si>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</si>
  <si>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</si>
  <si>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</si>
  <si>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</si>
  <si>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</si>
  <si>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</si>
  <si>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</si>
  <si>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</si>
  <si>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</si>
  <si>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</si>
  <si>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</si>
  <si>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</si>
  <si>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</si>
  <si>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</si>
  <si>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</si>
  <si>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</si>
  <si>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</si>
  <si>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</si>
  <si>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</si>
  <si>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</si>
  <si>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</si>
  <si>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</si>
  <si>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</si>
  <si>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</si>
  <si>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</si>
  <si>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</si>
  <si>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</si>
  <si>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</si>
  <si>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</si>
  <si>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</si>
  <si>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</si>
  <si>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</si>
  <si>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</si>
  <si>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</si>
  <si>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</si>
  <si>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</si>
  <si>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</si>
  <si>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</si>
  <si>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</si>
  <si>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</si>
  <si>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</si>
  <si>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</si>
  <si>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</si>
  <si>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</si>
  <si>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</si>
  <si>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</si>
  <si>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</si>
  <si>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</si>
  <si>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</si>
  <si>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</si>
  <si>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</si>
  <si>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</si>
  <si>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</si>
  <si>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</si>
  <si>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</si>
  <si>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</si>
  <si>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</si>
  <si>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</si>
  <si>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</si>
  <si>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</si>
  <si>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</si>
  <si>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</si>
  <si>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</si>
  <si>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</si>
  <si>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</si>
  <si>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</si>
  <si>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</si>
  <si>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</si>
  <si>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</si>
  <si>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</si>
  <si>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</si>
  <si>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</si>
  <si>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</si>
  <si>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</si>
  <si>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</si>
  <si>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</si>
  <si>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</si>
  <si>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</si>
  <si>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</si>
  <si>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</si>
  <si>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</si>
  <si>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</si>
  <si>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</si>
  <si>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</si>
  <si>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</si>
  <si>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</si>
  <si>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</si>
  <si>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</si>
  <si>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</si>
  <si>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</si>
  <si>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</si>
  <si>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</si>
  <si>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</si>
  <si>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</si>
  <si>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</si>
  <si>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</si>
  <si>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</si>
  <si>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</si>
  <si>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</si>
  <si>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</si>
  <si>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</si>
  <si>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</si>
  <si>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</si>
  <si>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</si>
  <si>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</si>
  <si>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</si>
  <si>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</si>
  <si>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</si>
  <si>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</si>
  <si>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</si>
  <si>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</si>
  <si>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</si>
  <si>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</si>
  <si>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</si>
  <si>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</si>
  <si>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</si>
  <si>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</si>
  <si>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</si>
  <si>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</si>
  <si>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</si>
  <si>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</si>
  <si>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</si>
  <si>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</si>
  <si>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</si>
  <si>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</si>
  <si>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</si>
  <si>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</si>
  <si>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</si>
  <si>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</si>
  <si>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</si>
  <si>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</si>
  <si>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</si>
  <si>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</si>
  <si>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</si>
  <si>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</si>
  <si>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</si>
  <si>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</si>
  <si>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</si>
  <si>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</si>
  <si>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</si>
  <si>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</si>
  <si>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</si>
  <si>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</si>
  <si>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</si>
  <si>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</si>
  <si>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</si>
  <si>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</si>
  <si>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</si>
  <si>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</si>
  <si>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</si>
  <si>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</si>
  <si>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</si>
  <si>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</si>
  <si>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</si>
  <si>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</si>
  <si>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</si>
  <si>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</si>
  <si>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</si>
  <si>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</si>
  <si>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</si>
  <si>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</si>
  <si>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</si>
  <si>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</si>
  <si>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</si>
  <si>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</si>
  <si>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</si>
  <si>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</si>
  <si>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</si>
  <si>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</si>
  <si>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</si>
  <si>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</si>
  <si>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</si>
  <si>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</si>
  <si>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</si>
  <si>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</si>
  <si>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</si>
  <si>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</si>
  <si>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</si>
  <si>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</si>
  <si>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</si>
  <si>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</si>
  <si>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</si>
  <si>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</si>
  <si>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</si>
  <si>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</si>
  <si>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</si>
  <si>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</si>
  <si>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</si>
  <si>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</si>
  <si>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</si>
  <si>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</si>
  <si>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</si>
  <si>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</si>
  <si>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</si>
  <si>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</si>
  <si>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</si>
  <si>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</si>
  <si>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</si>
  <si>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</si>
  <si>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</si>
  <si>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</si>
  <si>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</si>
  <si>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</si>
  <si>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</si>
  <si>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</si>
  <si>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</si>
  <si>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</si>
  <si>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</si>
  <si>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</si>
  <si>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</si>
  <si>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</si>
  <si>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</si>
  <si>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</si>
  <si>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</si>
  <si>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</si>
  <si>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</si>
  <si>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</si>
  <si>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</si>
  <si>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</si>
  <si>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</si>
  <si>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</si>
  <si>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</si>
  <si>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</si>
  <si>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</si>
  <si>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</si>
  <si>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</si>
  <si>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</si>
  <si>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</si>
  <si>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</si>
  <si>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</si>
  <si>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</si>
  <si>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</si>
  <si>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</si>
  <si>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</si>
  <si>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</si>
  <si>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</si>
  <si>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</si>
  <si>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</si>
  <si>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</si>
  <si>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</si>
  <si>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</si>
  <si>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</si>
  <si>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</si>
  <si>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</si>
  <si>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</si>
  <si>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</si>
  <si>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</si>
  <si>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</si>
  <si>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</si>
  <si>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</si>
  <si>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</si>
  <si>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</si>
  <si>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</si>
  <si>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</si>
  <si>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</si>
  <si>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</si>
  <si>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</si>
  <si>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</si>
  <si>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</si>
  <si>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</si>
  <si>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</si>
  <si>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</si>
  <si>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</si>
  <si>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</si>
  <si>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</si>
  <si>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</si>
  <si>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</si>
  <si>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</si>
  <si>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</si>
  <si>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</si>
  <si>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</si>
  <si>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</si>
  <si>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</si>
  <si>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</si>
  <si>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</si>
  <si>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</si>
  <si>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</si>
  <si>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</si>
  <si>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</si>
  <si>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</si>
  <si>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</si>
  <si>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</si>
  <si>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</si>
  <si>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</si>
  <si>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</si>
  <si>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</si>
  <si>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</si>
  <si>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</si>
  <si>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</si>
  <si>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</si>
  <si>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</si>
  <si>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</si>
  <si>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</si>
  <si>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</si>
  <si>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</si>
  <si>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</si>
  <si>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</si>
  <si>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</si>
  <si>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</si>
  <si>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</si>
  <si>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</si>
  <si>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</si>
  <si>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</si>
  <si>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</si>
  <si>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</si>
  <si>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</si>
  <si>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</si>
  <si>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</si>
  <si>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</si>
  <si>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</si>
  <si>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</si>
  <si>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</si>
  <si>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</si>
  <si>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</si>
  <si>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</si>
  <si>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</si>
  <si>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</si>
  <si>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</si>
  <si>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</si>
  <si>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</si>
  <si>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</si>
  <si>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</si>
  <si>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</si>
  <si>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</si>
  <si>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</si>
  <si>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</si>
  <si>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</si>
  <si>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</si>
  <si>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</si>
  <si>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</si>
  <si>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</si>
  <si>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</si>
  <si>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</si>
  <si>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</si>
  <si>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</si>
  <si>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</si>
  <si>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</si>
  <si>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</si>
  <si>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</si>
  <si>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</si>
  <si>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</si>
  <si>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</si>
  <si>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</si>
  <si>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</si>
  <si>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</si>
  <si>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</si>
  <si>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</si>
  <si>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</si>
  <si>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</si>
  <si>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</si>
  <si>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</si>
  <si>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</si>
  <si>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</si>
  <si>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</si>
  <si>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</si>
  <si>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</si>
  <si>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</si>
  <si>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</si>
  <si>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</si>
  <si>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</si>
  <si>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</si>
  <si>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</si>
  <si>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</si>
  <si>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</si>
  <si>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</si>
  <si>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</si>
  <si>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</si>
  <si>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</si>
  <si>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</si>
  <si>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</si>
  <si>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</si>
  <si>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</si>
  <si>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</si>
  <si>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</si>
  <si>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</si>
  <si>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</si>
  <si>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</si>
  <si>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</si>
  <si>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</si>
  <si>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</si>
  <si>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</si>
  <si>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</si>
  <si>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</si>
  <si>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</si>
  <si>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</si>
  <si>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</si>
  <si>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</si>
  <si>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</si>
  <si>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</si>
  <si>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</si>
  <si>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</si>
  <si>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</si>
  <si>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</si>
  <si>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</si>
  <si>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</si>
  <si>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</si>
  <si>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</si>
  <si>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</si>
  <si>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</si>
  <si>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</si>
  <si>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</si>
  <si>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</si>
  <si>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</si>
  <si>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</si>
  <si>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</si>
  <si>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</si>
  <si>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</si>
  <si>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</si>
  <si>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</si>
  <si>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</si>
  <si>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</si>
  <si>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</si>
  <si>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</si>
  <si>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</si>
  <si>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</si>
  <si>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</si>
  <si>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</si>
  <si>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</si>
  <si>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</si>
  <si>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</si>
  <si>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</si>
  <si>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</si>
  <si>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</si>
  <si>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</si>
  <si>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</si>
  <si>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</si>
  <si>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</si>
  <si>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</si>
  <si>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</si>
  <si>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</si>
  <si>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</si>
  <si>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</si>
  <si>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</si>
  <si>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</si>
  <si>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</si>
  <si>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</si>
  <si>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</si>
  <si>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</si>
  <si>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</si>
  <si>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</si>
  <si>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</si>
  <si>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</si>
  <si>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</si>
  <si>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</si>
  <si>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</si>
  <si>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</si>
  <si>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</si>
  <si>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</si>
  <si>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</si>
  <si>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</si>
  <si>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</si>
  <si>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</si>
  <si>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</si>
  <si>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</si>
  <si>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</si>
  <si>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</si>
  <si>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</si>
  <si>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</si>
  <si>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</si>
  <si>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</si>
  <si>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</si>
  <si>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</si>
  <si>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</si>
  <si>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</si>
  <si>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</si>
  <si>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</si>
  <si>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</si>
  <si>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</si>
  <si>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</si>
  <si>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</si>
  <si>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</si>
  <si>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</si>
  <si>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</si>
  <si>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</si>
  <si>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</si>
  <si>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</si>
  <si>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</si>
  <si>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</si>
  <si>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</si>
  <si>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</si>
  <si>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</si>
  <si>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</si>
  <si>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</si>
  <si>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</si>
  <si>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</si>
  <si>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</si>
  <si>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</si>
  <si>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</si>
  <si>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</si>
  <si>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</si>
  <si>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</si>
  <si>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</si>
  <si>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</si>
  <si>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</si>
  <si>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</si>
  <si>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</si>
  <si>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</si>
  <si>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</si>
  <si>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</si>
  <si>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</si>
  <si>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</si>
  <si>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</si>
  <si>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</si>
  <si>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</si>
  <si>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</si>
  <si>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</si>
  <si>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</si>
  <si>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</si>
  <si>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</si>
  <si>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</si>
  <si>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</si>
  <si>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</si>
  <si>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</si>
  <si>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</si>
  <si>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</si>
  <si>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</si>
  <si>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</si>
  <si>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</si>
  <si>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</si>
  <si>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</si>
  <si>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</si>
  <si>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</si>
  <si>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</si>
  <si>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</si>
  <si>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</si>
  <si>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</si>
  <si>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</si>
  <si>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</si>
  <si>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</si>
  <si>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</si>
  <si>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</si>
  <si>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</si>
  <si>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</si>
  <si>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</si>
  <si>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</si>
  <si>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</si>
  <si>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</si>
  <si>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</si>
  <si>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</si>
  <si>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</si>
  <si>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</si>
  <si>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</si>
  <si>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</si>
  <si>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</si>
  <si>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</si>
  <si>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</si>
  <si>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</si>
  <si>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</si>
  <si>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</si>
  <si>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</si>
  <si>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</si>
  <si>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</si>
  <si>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</si>
  <si>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</si>
  <si>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</si>
  <si>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</si>
  <si>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</si>
  <si>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</si>
  <si>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</si>
  <si>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</si>
  <si>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</si>
  <si>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</si>
  <si>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</si>
  <si>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</si>
  <si>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</si>
  <si>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</si>
  <si>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</si>
  <si>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</si>
  <si>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</si>
  <si>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</si>
  <si>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</si>
  <si>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</si>
  <si>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</si>
  <si>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</si>
  <si>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</si>
  <si>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</si>
  <si>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</si>
  <si>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</si>
  <si>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</si>
  <si>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</si>
  <si>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</si>
  <si>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</si>
  <si>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</si>
  <si>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</si>
  <si>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</si>
  <si>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</si>
  <si>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</si>
  <si>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</si>
  <si>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</si>
  <si>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</si>
  <si>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</si>
  <si>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</si>
  <si>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</si>
  <si>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</si>
  <si>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</si>
  <si>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</si>
  <si>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</si>
  <si>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</si>
  <si>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</si>
  <si>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</si>
  <si>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</si>
  <si>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</si>
  <si>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</si>
  <si>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</si>
  <si>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</si>
  <si>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</si>
  <si>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</si>
  <si>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</si>
  <si>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</si>
  <si>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</si>
  <si>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</si>
  <si>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</si>
  <si>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</si>
  <si>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</si>
  <si>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</si>
  <si>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</si>
  <si>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</si>
  <si>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</si>
  <si>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</si>
  <si>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</si>
  <si>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</si>
  <si>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</si>
  <si>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</si>
  <si>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</si>
  <si>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</si>
  <si>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</si>
  <si>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</si>
  <si>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</si>
  <si>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</si>
  <si>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</si>
  <si>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</si>
  <si>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</si>
  <si>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</si>
  <si>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</si>
  <si>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</si>
  <si>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</si>
  <si>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</si>
  <si>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</si>
  <si>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</si>
  <si>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</si>
  <si>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</si>
  <si>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</si>
  <si>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</si>
  <si>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</si>
  <si>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</si>
  <si>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</si>
  <si>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</si>
  <si>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</si>
  <si>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</si>
  <si>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</si>
  <si>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</si>
  <si>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</si>
  <si>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</si>
  <si>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</si>
  <si>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</si>
  <si>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</si>
  <si>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</si>
  <si>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</si>
  <si>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</si>
  <si>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</si>
  <si>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</si>
  <si>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</si>
  <si>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</si>
  <si>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</si>
  <si>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</si>
  <si>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</si>
  <si>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</si>
  <si>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</si>
  <si>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</si>
  <si>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</si>
  <si>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</si>
  <si>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</si>
  <si>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</si>
  <si>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</si>
  <si>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</si>
  <si>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</si>
  <si>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</si>
  <si>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</si>
  <si>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</si>
  <si>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</si>
  <si>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</si>
  <si>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</si>
  <si>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</si>
  <si>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</si>
  <si>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</si>
  <si>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</si>
  <si>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</si>
  <si>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</si>
  <si>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</si>
  <si>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</si>
  <si>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</si>
  <si>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</si>
  <si>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</si>
  <si>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</si>
  <si>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</si>
  <si>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</si>
  <si>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</si>
  <si>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</si>
  <si>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</si>
  <si>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</si>
  <si>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</si>
  <si>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</si>
  <si>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</si>
  <si>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</si>
  <si>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</si>
  <si>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</si>
  <si>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</si>
  <si>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</si>
  <si>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</si>
  <si>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</si>
  <si>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</si>
  <si>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</si>
  <si>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</si>
  <si>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</si>
  <si>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</si>
  <si>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</si>
  <si>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</si>
  <si>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</si>
  <si>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</si>
  <si>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</si>
  <si>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</si>
  <si>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</si>
  <si>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</si>
  <si>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</si>
  <si>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</si>
  <si>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</si>
  <si>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</si>
  <si>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</si>
  <si>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</si>
  <si>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</si>
  <si>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</si>
  <si>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</si>
  <si>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</si>
  <si>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</si>
  <si>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</si>
  <si>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</si>
  <si>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</si>
  <si>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</si>
  <si>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</si>
  <si>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</si>
  <si>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</si>
  <si>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</si>
  <si>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</si>
  <si>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</si>
  <si>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</si>
  <si>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</si>
  <si>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</si>
  <si>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</si>
  <si>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</si>
  <si>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</si>
  <si>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</si>
  <si>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</si>
  <si>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</si>
  <si>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</si>
  <si>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</si>
  <si>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</si>
  <si>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</si>
  <si>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</si>
  <si>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</si>
  <si>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</si>
  <si>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</si>
  <si>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</si>
  <si>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</si>
  <si>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</si>
  <si>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</si>
  <si>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</si>
  <si>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</si>
  <si>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</si>
  <si>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</si>
  <si>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</si>
  <si>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</si>
  <si>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</si>
  <si>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</si>
  <si>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</si>
  <si>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</si>
  <si>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</si>
  <si>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</si>
  <si>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</si>
  <si>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</si>
  <si>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</si>
  <si>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</si>
  <si>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</si>
  <si>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</si>
  <si>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</si>
  <si>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</si>
  <si>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</si>
  <si>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</si>
  <si>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</si>
  <si>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</si>
  <si>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</si>
  <si>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</si>
  <si>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</si>
  <si>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</si>
  <si>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</si>
  <si>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</si>
  <si>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</si>
  <si>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</si>
  <si>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</si>
  <si>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</si>
  <si>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</si>
  <si>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</si>
  <si>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</si>
  <si>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</si>
  <si>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</si>
  <si>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</si>
  <si>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</si>
  <si>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</si>
  <si>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</si>
  <si>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</si>
  <si>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</si>
  <si>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</si>
  <si>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</si>
  <si>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</si>
  <si>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</si>
  <si>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</si>
  <si>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</si>
  <si>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</si>
  <si>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</si>
  <si>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</si>
  <si>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</si>
  <si>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</si>
  <si>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</si>
  <si>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</si>
  <si>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</si>
  <si>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</si>
  <si>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</si>
  <si>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</si>
  <si>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</si>
  <si>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</si>
  <si>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</si>
  <si>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</si>
  <si>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</si>
  <si>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</si>
  <si>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</si>
  <si>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</si>
  <si>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</si>
  <si>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</si>
  <si>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</si>
  <si>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</si>
  <si>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</si>
  <si>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</si>
  <si>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</si>
  <si>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</si>
  <si>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</si>
  <si>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</si>
  <si>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</si>
  <si>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</si>
  <si>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</si>
  <si>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</si>
  <si>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</si>
  <si>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</si>
  <si>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</si>
  <si>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</si>
  <si>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</si>
  <si>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</si>
  <si>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</si>
  <si>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</si>
  <si>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</si>
  <si>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</si>
  <si>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</si>
  <si>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</si>
  <si>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</si>
  <si>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</si>
  <si>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</si>
  <si>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</si>
  <si>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</si>
  <si>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</si>
  <si>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</si>
  <si>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</si>
  <si>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</si>
  <si>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</si>
  <si>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</si>
  <si>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</si>
  <si>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</si>
  <si>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</si>
  <si>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</si>
  <si>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</si>
  <si>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</si>
  <si>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</si>
  <si>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</si>
  <si>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</si>
  <si>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</si>
  <si>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</si>
  <si>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</si>
  <si>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</si>
  <si>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</si>
  <si>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</si>
  <si>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</si>
  <si>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</si>
  <si>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</si>
  <si>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</si>
  <si>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</si>
  <si>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</si>
  <si>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</si>
  <si>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</si>
  <si>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</si>
  <si>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</si>
  <si>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</si>
  <si>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</si>
  <si>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</si>
  <si>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</si>
  <si>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</si>
  <si>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</si>
  <si>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</si>
  <si>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</si>
  <si>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</si>
  <si>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</si>
  <si>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</si>
  <si>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</si>
  <si>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</si>
  <si>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</si>
  <si>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</si>
  <si>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</si>
  <si>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</si>
  <si>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</si>
  <si>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</si>
  <si>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</si>
  <si>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</si>
  <si>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</si>
  <si>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</si>
  <si>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</si>
  <si>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</si>
  <si>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</si>
  <si>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</si>
  <si>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</si>
  <si>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</si>
  <si>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</si>
  <si>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</si>
  <si>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</si>
  <si>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</si>
  <si>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</si>
  <si>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</si>
  <si>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</si>
  <si>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</si>
  <si>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</si>
  <si>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</si>
  <si>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</si>
  <si>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</si>
  <si>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</si>
  <si>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</si>
  <si>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</si>
  <si>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</si>
  <si>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</si>
  <si>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</si>
  <si>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</si>
  <si>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</si>
  <si>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</si>
  <si>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</si>
  <si>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</si>
  <si>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</si>
  <si>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</si>
  <si>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</si>
  <si>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</si>
  <si>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</si>
  <si>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</si>
  <si>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</si>
  <si>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</si>
  <si>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</si>
  <si>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</si>
  <si>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</si>
  <si>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</si>
  <si>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</si>
  <si>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</si>
  <si>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</si>
  <si>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</si>
  <si>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</si>
  <si>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</si>
  <si>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</si>
  <si>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</si>
  <si>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</si>
  <si>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</si>
  <si>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</si>
  <si>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</si>
  <si>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</si>
  <si>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</si>
  <si>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</si>
  <si>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</si>
  <si>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</si>
  <si>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</si>
  <si>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</si>
  <si>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</si>
  <si>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</si>
  <si>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</si>
  <si>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</si>
  <si>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</si>
  <si>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</si>
  <si>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</si>
  <si>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</si>
  <si>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</si>
  <si>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</si>
  <si>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</si>
  <si>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</si>
  <si>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</si>
  <si>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</si>
  <si>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</si>
  <si>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</si>
  <si>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</si>
  <si>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</si>
  <si>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</si>
  <si>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</si>
  <si>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</si>
  <si>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</si>
  <si>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</si>
  <si>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</si>
  <si>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</si>
  <si>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</si>
  <si>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</si>
  <si>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</si>
  <si>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</si>
  <si>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</si>
  <si>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</si>
  <si>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</si>
  <si>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</si>
  <si>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</si>
  <si>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</si>
  <si>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</si>
  <si>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</si>
  <si>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</si>
  <si>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</si>
  <si>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</si>
  <si>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</si>
  <si>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</si>
  <si>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</si>
  <si>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</si>
  <si>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</si>
  <si>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</si>
  <si>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</si>
  <si>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</si>
  <si>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</si>
  <si>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</si>
  <si>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</si>
  <si>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</si>
  <si>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</si>
  <si>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</si>
  <si>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</si>
  <si>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</si>
  <si>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</si>
  <si>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</si>
  <si>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</si>
  <si>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</si>
  <si>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</si>
  <si>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</si>
  <si>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</si>
  <si>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</si>
  <si>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</si>
  <si>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</si>
  <si>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</si>
  <si>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</si>
  <si>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</si>
  <si>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</si>
  <si>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</si>
  <si>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</si>
  <si>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</si>
  <si>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</si>
  <si>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</si>
  <si>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</si>
  <si>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</si>
  <si>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</si>
  <si>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</si>
  <si>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</si>
  <si>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</si>
  <si>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</si>
  <si>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</si>
  <si>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</si>
  <si>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</si>
  <si>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</si>
  <si>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</si>
  <si>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</si>
  <si>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</si>
  <si>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</si>
  <si>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</si>
  <si>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</si>
  <si>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</si>
  <si>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</si>
  <si>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</si>
  <si>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</si>
  <si>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</si>
  <si>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</si>
  <si>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</si>
  <si>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</si>
  <si>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</si>
  <si>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</si>
  <si>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</si>
  <si>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</si>
  <si>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</si>
  <si>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</si>
  <si>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</si>
  <si>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</si>
  <si>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</si>
  <si>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</si>
  <si>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</si>
  <si>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</si>
  <si>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</si>
  <si>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</si>
  <si>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</si>
  <si>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</si>
  <si>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</si>
  <si>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</si>
  <si>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</si>
  <si>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</si>
  <si>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</si>
  <si>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</si>
  <si>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</si>
  <si>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</si>
  <si>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</si>
  <si>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</si>
  <si>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</si>
  <si>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</si>
  <si>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</si>
  <si>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</si>
  <si>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</si>
  <si>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</si>
  <si>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</si>
  <si>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</si>
  <si>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</si>
  <si>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</si>
  <si>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</si>
  <si>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</si>
  <si>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</si>
  <si>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</si>
  <si>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</si>
  <si>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</si>
  <si>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</si>
  <si>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</si>
  <si>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</si>
  <si>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</si>
  <si>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</si>
  <si>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</si>
  <si>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</si>
  <si>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</si>
  <si>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</si>
  <si>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</si>
  <si>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</si>
  <si>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</si>
  <si>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</si>
  <si>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</si>
  <si>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</si>
  <si>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</si>
  <si>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</si>
  <si>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</si>
  <si>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</si>
  <si>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</si>
  <si>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</si>
  <si>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</si>
  <si>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</si>
  <si>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</si>
  <si>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</si>
  <si>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</si>
  <si>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</si>
  <si>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</si>
  <si>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</si>
  <si>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</si>
  <si>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</si>
  <si>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</si>
  <si>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</si>
  <si>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</si>
  <si>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</si>
  <si>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</si>
  <si>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</si>
  <si>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</si>
  <si>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</si>
  <si>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</si>
  <si>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</si>
  <si>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</si>
  <si>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</si>
  <si>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</si>
  <si>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</si>
  <si>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</si>
  <si>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</si>
  <si>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</si>
  <si>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</si>
  <si>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</si>
  <si>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</si>
  <si>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</si>
  <si>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</si>
  <si>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</si>
  <si>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</si>
  <si>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</si>
  <si>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</si>
  <si>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</si>
  <si>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</si>
  <si>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</si>
  <si>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</si>
  <si>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</si>
  <si>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</si>
  <si>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</si>
  <si>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</si>
  <si>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</si>
  <si>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</si>
  <si>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</si>
  <si>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</si>
  <si>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</si>
  <si>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</si>
  <si>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</si>
  <si>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</si>
  <si>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</si>
  <si>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</si>
  <si>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</si>
  <si>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</si>
  <si>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</si>
  <si>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</si>
  <si>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</si>
  <si>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</si>
  <si>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</si>
  <si>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</si>
  <si>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</si>
  <si>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</si>
  <si>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</si>
  <si>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</si>
  <si>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</si>
  <si>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</si>
  <si>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</si>
  <si>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</si>
  <si>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</si>
  <si>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</si>
  <si>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</si>
  <si>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</si>
  <si>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</si>
  <si>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</si>
  <si>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</si>
  <si>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</si>
  <si>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</si>
  <si>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</si>
  <si>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</si>
  <si>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</si>
  <si>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</si>
  <si>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</si>
  <si>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</si>
  <si>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</si>
  <si>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</si>
  <si>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</si>
  <si>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</si>
  <si>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</si>
  <si>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</si>
  <si>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</si>
  <si>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</si>
  <si>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</si>
  <si>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</si>
  <si>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</si>
  <si>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</si>
  <si>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</si>
  <si>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</si>
  <si>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</si>
  <si>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</si>
  <si>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</si>
  <si>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</si>
  <si>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</si>
  <si>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</si>
  <si>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</si>
  <si>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</si>
  <si>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</si>
  <si>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</si>
  <si>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</si>
  <si>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</si>
  <si>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</si>
  <si>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</si>
  <si>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</si>
  <si>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</si>
  <si>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</si>
  <si>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</si>
  <si>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</si>
  <si>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</si>
  <si>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</si>
  <si>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</si>
  <si>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</si>
  <si>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</si>
  <si>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</si>
  <si>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</si>
  <si>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</si>
  <si>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</si>
  <si>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</si>
  <si>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</si>
  <si>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</si>
  <si>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</si>
  <si>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</si>
  <si>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</si>
  <si>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</si>
  <si>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</si>
  <si>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</si>
  <si>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</si>
  <si>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</si>
  <si>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</si>
  <si>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</si>
  <si>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</si>
  <si>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</si>
  <si>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</si>
  <si>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</si>
  <si>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</si>
  <si>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</si>
  <si>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</si>
  <si>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</si>
  <si>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</si>
  <si>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</si>
  <si>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</si>
  <si>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</si>
  <si>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</si>
  <si>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</si>
  <si>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</si>
  <si>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</si>
  <si>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</si>
  <si>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</si>
  <si>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</si>
  <si>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</si>
  <si>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</si>
  <si>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</si>
  <si>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</si>
  <si>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</si>
  <si>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</si>
  <si>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</si>
  <si>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</si>
  <si>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</si>
  <si>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</si>
  <si>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</si>
  <si>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</si>
  <si>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</si>
  <si>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</si>
  <si>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</si>
  <si>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</si>
  <si>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</si>
  <si>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</si>
  <si>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</si>
  <si>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</si>
  <si>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</si>
  <si>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</si>
  <si>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</si>
  <si>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</si>
  <si>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</si>
  <si>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</si>
  <si>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</si>
  <si>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</si>
  <si>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</si>
  <si>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</si>
  <si>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</si>
  <si>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</si>
  <si>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</si>
  <si>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</si>
  <si>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</si>
  <si>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</si>
  <si>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</si>
  <si>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</si>
  <si>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</si>
  <si>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</si>
  <si>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</si>
  <si>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</si>
  <si>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</si>
  <si>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</si>
  <si>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</si>
  <si>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</si>
  <si>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</si>
  <si>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</si>
  <si>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</si>
  <si>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</si>
  <si>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</si>
  <si>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</si>
  <si>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</si>
  <si>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</si>
  <si>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</si>
  <si>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</si>
  <si>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</si>
  <si>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</si>
  <si>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</si>
  <si>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</si>
  <si>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</si>
  <si>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</si>
  <si>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</si>
  <si>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</si>
  <si>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</si>
  <si>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</si>
  <si>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</si>
  <si>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</si>
  <si>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</si>
  <si>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</si>
  <si>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</si>
  <si>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</si>
  <si>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</si>
  <si>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</si>
  <si>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</si>
  <si>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</si>
  <si>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</si>
  <si>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</si>
  <si>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</si>
  <si>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</si>
  <si>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</si>
  <si>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</si>
  <si>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</si>
  <si>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</si>
  <si>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</si>
  <si>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</si>
  <si>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</si>
  <si>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</si>
  <si>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</si>
  <si>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</si>
  <si>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</si>
  <si>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</si>
  <si>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</si>
  <si>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</si>
  <si>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</si>
  <si>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</si>
  <si>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</si>
  <si>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</si>
  <si>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</si>
  <si>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</si>
  <si>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</si>
  <si>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</si>
  <si>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</si>
  <si>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</si>
  <si>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</si>
  <si>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</si>
  <si>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</si>
  <si>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</si>
  <si>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</si>
  <si>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</si>
  <si>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</si>
  <si>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</si>
  <si>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</si>
  <si>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</si>
  <si>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</si>
  <si>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</si>
  <si>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</si>
  <si>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</si>
  <si>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</si>
  <si>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</si>
  <si>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</si>
  <si>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</si>
  <si>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</si>
  <si>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</si>
  <si>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</si>
  <si>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</si>
  <si>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</si>
  <si>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</si>
  <si>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</si>
  <si>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</si>
  <si>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</si>
  <si>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</si>
  <si>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</si>
  <si>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</si>
  <si>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</si>
  <si>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</si>
  <si>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</si>
  <si>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</si>
  <si>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</si>
  <si>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</si>
  <si>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</si>
  <si>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</si>
  <si>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</si>
  <si>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</si>
  <si>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</si>
  <si>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</si>
  <si>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</si>
  <si>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</si>
  <si>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</si>
  <si>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</si>
  <si>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</si>
  <si>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</si>
  <si>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</si>
  <si>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</si>
  <si>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</si>
  <si>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</si>
  <si>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</si>
  <si>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</si>
  <si>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</si>
  <si>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</si>
  <si>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</si>
  <si>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</si>
  <si>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</si>
  <si>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</si>
  <si>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</si>
  <si>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</si>
  <si>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</si>
  <si>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</si>
  <si>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</si>
  <si>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</si>
  <si>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</si>
  <si>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</si>
  <si>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</si>
  <si>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</si>
  <si>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</si>
  <si>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</si>
  <si>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</si>
  <si>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</si>
  <si>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</si>
  <si>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</si>
  <si>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</si>
  <si>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</si>
  <si>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</si>
  <si>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</si>
  <si>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</si>
  <si>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</si>
  <si>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</si>
  <si>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</si>
  <si>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</si>
  <si>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</si>
  <si>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</si>
  <si>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</si>
  <si>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</si>
  <si>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</si>
  <si>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</si>
  <si>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</si>
  <si>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</si>
  <si>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</si>
  <si>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</si>
  <si>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</si>
  <si>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</si>
  <si>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</si>
  <si>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</si>
  <si>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</si>
  <si>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</si>
  <si>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</si>
  <si>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</si>
  <si>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</si>
  <si>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</si>
  <si>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</si>
  <si>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</si>
  <si>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</si>
  <si>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</si>
  <si>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</si>
  <si>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</si>
  <si>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</si>
  <si>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</si>
  <si>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</si>
  <si>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</si>
  <si>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</si>
  <si>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</si>
  <si>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</si>
  <si>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</si>
  <si>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</si>
  <si>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</si>
  <si>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</si>
  <si>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</si>
  <si>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</si>
  <si>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</si>
  <si>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</si>
  <si>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</si>
  <si>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</si>
  <si>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</si>
  <si>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</si>
  <si>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</si>
  <si>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</si>
  <si>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</si>
  <si>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</si>
  <si>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</si>
  <si>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</si>
  <si>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</si>
  <si>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</si>
  <si>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</si>
  <si>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</si>
  <si>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</si>
  <si>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</si>
  <si>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</si>
  <si>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</si>
  <si>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</si>
  <si>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</si>
  <si>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</si>
  <si>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</si>
  <si>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</si>
  <si>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</si>
  <si>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</si>
  <si>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</si>
  <si>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</si>
  <si>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</si>
  <si>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</si>
  <si>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</si>
  <si>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</si>
  <si>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</si>
  <si>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</si>
  <si>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</si>
  <si>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</si>
  <si>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</si>
  <si>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</si>
  <si>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</si>
  <si>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</si>
  <si>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</si>
  <si>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</si>
  <si>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</si>
  <si>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</si>
  <si>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</si>
  <si>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</si>
  <si>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</si>
  <si>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</si>
  <si>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</si>
  <si>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</si>
  <si>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</si>
  <si>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</si>
  <si>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</si>
  <si>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</si>
  <si>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</si>
  <si>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</si>
  <si>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</si>
  <si>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</si>
  <si>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</si>
  <si>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</si>
  <si>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</si>
  <si>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</si>
  <si>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</si>
  <si>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</si>
  <si>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</si>
  <si>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</si>
  <si>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</si>
  <si>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</si>
  <si>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</si>
  <si>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</si>
  <si>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</si>
  <si>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</si>
  <si>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</si>
  <si>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</si>
  <si>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</si>
  <si>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</si>
  <si>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</si>
  <si>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</si>
  <si>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</si>
  <si>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</si>
  <si>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</si>
  <si>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</si>
  <si>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</si>
  <si>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</si>
  <si>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</si>
  <si>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</si>
  <si>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</si>
  <si>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</si>
  <si>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</si>
  <si>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</si>
  <si>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</si>
  <si>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</si>
  <si>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</si>
  <si>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</si>
  <si>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</si>
  <si>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</si>
  <si>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</si>
  <si>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</si>
  <si>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</si>
  <si>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</si>
  <si>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</si>
  <si>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</si>
  <si>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</si>
  <si>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</si>
  <si>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</si>
  <si>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</si>
  <si>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</si>
  <si>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</si>
  <si>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</si>
  <si>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</si>
  <si>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</si>
  <si>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</si>
  <si>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</si>
  <si>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</si>
  <si>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</si>
  <si>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</si>
  <si>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</si>
  <si>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</si>
  <si>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</si>
  <si>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</si>
  <si>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</si>
  <si>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</si>
  <si>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</si>
  <si>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</si>
  <si>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</si>
  <si>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</si>
  <si>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</si>
  <si>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</si>
  <si>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</si>
  <si>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</si>
  <si>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</si>
  <si>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</si>
  <si>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</si>
  <si>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</si>
  <si>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</si>
  <si>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</si>
  <si>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</si>
  <si>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</si>
  <si>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</si>
  <si>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</si>
  <si>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</si>
  <si>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</si>
  <si>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</si>
  <si>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</si>
  <si>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</si>
  <si>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</si>
  <si>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</si>
  <si>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</si>
  <si>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</si>
  <si>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</si>
  <si>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</si>
  <si>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</si>
  <si>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</si>
  <si>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</si>
  <si>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</si>
  <si>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</si>
  <si>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</si>
  <si>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</si>
  <si>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</si>
  <si>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</si>
  <si>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</si>
  <si>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</si>
  <si>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</si>
  <si>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</si>
  <si>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</si>
  <si>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</si>
  <si>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</si>
  <si>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</si>
  <si>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</si>
  <si>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</si>
  <si>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</si>
  <si>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</si>
  <si>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</si>
  <si>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</si>
  <si>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</si>
  <si>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</si>
  <si>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</si>
  <si>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</si>
  <si>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</si>
  <si>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</si>
  <si>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</si>
  <si>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</si>
  <si>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</si>
  <si>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</si>
  <si>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</si>
  <si>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</si>
  <si>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</si>
  <si>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</si>
  <si>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</si>
  <si>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</si>
  <si>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</si>
  <si>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</si>
  <si>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</si>
  <si>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</si>
  <si>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</si>
  <si>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</si>
  <si>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</si>
  <si>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</si>
  <si>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</si>
  <si>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</si>
  <si>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</si>
  <si>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</si>
  <si>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</si>
  <si>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</si>
  <si>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</si>
  <si>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</si>
  <si>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</si>
  <si>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</si>
  <si>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</si>
  <si>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</si>
  <si>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</si>
  <si>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</si>
  <si>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</si>
  <si>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</si>
  <si>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</si>
  <si>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</si>
  <si>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</si>
  <si>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</si>
  <si>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</si>
  <si>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</si>
  <si>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</si>
  <si>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</si>
  <si>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</si>
  <si>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</si>
  <si>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</si>
  <si>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</si>
  <si>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</si>
  <si>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</si>
  <si>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</si>
  <si>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</si>
  <si>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</si>
  <si>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</si>
  <si>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</si>
  <si>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</si>
  <si>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</si>
  <si>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</si>
  <si>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</si>
  <si>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</si>
  <si>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</si>
  <si>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</si>
  <si>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</si>
  <si>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</si>
  <si>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</si>
  <si>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</si>
  <si>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</si>
  <si>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</si>
  <si>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</si>
  <si>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</si>
  <si>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</si>
  <si>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</si>
  <si>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</si>
  <si>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</si>
  <si>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</si>
  <si>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</si>
  <si>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</si>
  <si>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</si>
  <si>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</si>
  <si>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</si>
  <si>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</si>
  <si>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</si>
  <si>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</si>
  <si>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</si>
  <si>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</si>
  <si>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</si>
  <si>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</si>
  <si>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</si>
  <si>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</si>
  <si>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</si>
  <si>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</si>
  <si>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</si>
  <si>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</si>
  <si>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</si>
  <si>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</si>
  <si>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</si>
  <si>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</si>
  <si>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</si>
  <si>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</si>
  <si>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</si>
  <si>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</si>
  <si>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</si>
  <si>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</si>
  <si>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</si>
  <si>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</si>
  <si>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</si>
  <si>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</si>
  <si>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</si>
  <si>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</si>
  <si>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</si>
  <si>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</si>
  <si>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</si>
  <si>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</si>
  <si>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</si>
  <si>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</si>
  <si>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</si>
  <si>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</si>
  <si>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</si>
  <si>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</si>
  <si>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</si>
  <si>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</si>
  <si>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</si>
  <si>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</si>
  <si>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</si>
  <si>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</si>
  <si>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</si>
  <si>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</si>
  <si>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</si>
  <si>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</si>
  <si>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</si>
  <si>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</si>
  <si>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</si>
  <si>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</si>
  <si>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</si>
  <si>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</si>
  <si>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</si>
  <si>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</si>
  <si>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</si>
  <si>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</si>
  <si>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</si>
  <si>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</si>
  <si>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</si>
  <si>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</si>
  <si>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</si>
  <si>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</si>
  <si>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</si>
  <si>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</si>
  <si>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</si>
  <si>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</si>
  <si>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</si>
  <si>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</si>
  <si>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</si>
  <si>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</si>
  <si>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</si>
  <si>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</si>
  <si>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</si>
  <si>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</si>
  <si>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</si>
  <si>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</si>
  <si>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</si>
  <si>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</si>
  <si>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</si>
  <si>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</si>
  <si>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</si>
  <si>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</si>
  <si>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</si>
  <si>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</si>
  <si>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</si>
  <si>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</si>
  <si>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</si>
  <si>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</si>
  <si>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</si>
  <si>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</si>
  <si>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</si>
  <si>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</si>
  <si>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</si>
  <si>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</si>
  <si>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</si>
  <si>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</si>
  <si>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</si>
  <si>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</si>
  <si>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</si>
  <si>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</si>
  <si>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</si>
  <si>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</si>
  <si>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</si>
  <si>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</si>
  <si>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</si>
  <si>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</si>
  <si>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</si>
  <si>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</si>
  <si>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</si>
  <si>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</si>
  <si>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</si>
  <si>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</si>
  <si>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</si>
  <si>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</si>
  <si>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</si>
  <si>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</si>
  <si>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</si>
  <si>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</si>
  <si>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</si>
  <si>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</si>
  <si>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</si>
  <si>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</si>
  <si>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</si>
  <si>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</si>
  <si>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</si>
  <si>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</si>
  <si>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</si>
  <si>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</si>
  <si>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</si>
  <si>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</si>
  <si>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</si>
  <si>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</si>
  <si>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</si>
  <si>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</si>
  <si>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</si>
  <si>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</si>
  <si>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</si>
  <si>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</si>
  <si>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</si>
  <si>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</si>
  <si>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</si>
  <si>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</si>
  <si>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</si>
  <si>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</si>
  <si>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</si>
  <si>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</si>
  <si>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</si>
  <si>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</si>
  <si>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</si>
  <si>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</si>
  <si>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</si>
  <si>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</si>
  <si>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</si>
  <si>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</si>
  <si>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</si>
  <si>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</si>
  <si>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</si>
  <si>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</si>
  <si>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</si>
  <si>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</si>
  <si>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</si>
  <si>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</si>
  <si>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</si>
  <si>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</si>
  <si>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</si>
  <si>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</si>
  <si>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</si>
  <si>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</si>
  <si>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</si>
  <si>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</si>
  <si>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</si>
  <si>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</si>
  <si>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</si>
  <si>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</si>
  <si>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</si>
  <si>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</si>
  <si>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</si>
  <si>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</si>
  <si>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</si>
  <si>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</si>
  <si>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</si>
  <si>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</si>
  <si>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</si>
  <si>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</si>
  <si>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</si>
  <si>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</si>
  <si>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</si>
  <si>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</si>
  <si>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</si>
  <si>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</si>
  <si>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</si>
  <si>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</si>
  <si>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</si>
  <si>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</si>
  <si>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</si>
  <si>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</si>
  <si>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</si>
  <si>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</si>
  <si>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</si>
  <si>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</si>
  <si>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</si>
  <si>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</si>
  <si>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</si>
  <si>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</si>
  <si>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</si>
  <si>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</si>
  <si>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</si>
  <si>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</si>
  <si>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</si>
  <si>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</si>
  <si>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</si>
  <si>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</si>
  <si>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</si>
  <si>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</si>
  <si>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</si>
  <si>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</si>
  <si>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</si>
  <si>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</si>
  <si>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</si>
  <si>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</si>
  <si>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</si>
  <si>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</si>
  <si>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</si>
  <si>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</si>
  <si>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</si>
  <si>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</si>
  <si>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</si>
  <si>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</si>
  <si>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</si>
  <si>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</si>
  <si>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</si>
  <si>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</si>
  <si>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</si>
  <si>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</si>
  <si>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</si>
  <si>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</si>
  <si>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</si>
  <si>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</si>
  <si>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</si>
  <si>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</si>
  <si>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</si>
  <si>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</si>
  <si>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</si>
  <si>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</si>
  <si>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</si>
  <si>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</si>
  <si>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</si>
  <si>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</si>
  <si>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</si>
  <si>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</si>
  <si>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</si>
  <si>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</si>
  <si>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</si>
  <si>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</si>
  <si>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</si>
  <si>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</si>
  <si>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</si>
  <si>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</si>
  <si>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</si>
  <si>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</si>
  <si>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</si>
  <si>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</si>
  <si>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</si>
  <si>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</si>
  <si>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</si>
  <si>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</si>
  <si>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</si>
  <si>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</si>
  <si>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</si>
  <si>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</si>
  <si>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</si>
  <si>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</si>
  <si>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</si>
  <si>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</si>
  <si>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</si>
  <si>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</si>
  <si>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</si>
  <si>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</si>
  <si>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</si>
  <si>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</si>
  <si>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</si>
  <si>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</si>
  <si>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</si>
  <si>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</si>
  <si>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</si>
  <si>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</si>
  <si>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</si>
  <si>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</si>
  <si>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</si>
  <si>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</si>
  <si>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</si>
  <si>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</si>
  <si>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</si>
  <si>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</si>
  <si>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</si>
  <si>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</si>
  <si>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</si>
  <si>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</si>
  <si>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</si>
  <si>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</si>
  <si>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</si>
  <si>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</si>
  <si>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</si>
  <si>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</si>
  <si>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</si>
  <si>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</si>
  <si>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</si>
  <si>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</si>
  <si>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</si>
  <si>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</si>
  <si>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</si>
  <si>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</si>
  <si>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</si>
  <si>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</si>
  <si>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</si>
  <si>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</si>
  <si>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</si>
  <si>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</si>
  <si>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</si>
  <si>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</si>
  <si>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</si>
  <si>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</si>
  <si>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</si>
  <si>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</si>
  <si>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</si>
  <si>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</si>
  <si>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</si>
  <si>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</si>
  <si>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</si>
  <si>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</si>
  <si>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</si>
  <si>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</si>
  <si>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</si>
  <si>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</si>
  <si>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</si>
  <si>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</si>
  <si>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</si>
  <si>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</si>
  <si>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</si>
  <si>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</si>
  <si>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</si>
  <si>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</si>
  <si>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</si>
  <si>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</si>
  <si>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</si>
  <si>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</si>
  <si>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</si>
  <si>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</si>
  <si>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</si>
  <si>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</si>
  <si>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</si>
  <si>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</si>
  <si>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</si>
  <si>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</si>
  <si>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</si>
  <si>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</si>
  <si>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</si>
  <si>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</si>
  <si>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</si>
  <si>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</si>
  <si>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</si>
  <si>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</si>
  <si>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</si>
  <si>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</si>
  <si>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</si>
  <si>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</si>
  <si>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</si>
  <si>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</si>
  <si>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</si>
  <si>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</si>
  <si>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</si>
  <si>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</si>
  <si>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</si>
  <si>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</si>
  <si>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</si>
  <si>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</si>
  <si>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</si>
  <si>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</si>
  <si>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</si>
  <si>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</si>
  <si>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</si>
  <si>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</si>
  <si>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</si>
  <si>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</si>
  <si>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</si>
  <si>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</si>
  <si>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</si>
  <si>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</si>
  <si>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</si>
  <si>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</si>
  <si>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</si>
  <si>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</si>
  <si>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</si>
  <si>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</si>
  <si>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</si>
  <si>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</si>
  <si>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</si>
  <si>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</si>
  <si>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</si>
  <si>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</si>
  <si>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</si>
  <si>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</si>
  <si>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</si>
  <si>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</si>
  <si>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</si>
  <si>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</si>
  <si>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</si>
  <si>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</si>
  <si>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</si>
  <si>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</si>
  <si>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</si>
  <si>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</si>
  <si>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</si>
  <si>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</si>
  <si>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</si>
  <si>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</si>
  <si>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</si>
  <si>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</si>
  <si>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</si>
  <si>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</si>
  <si>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</si>
  <si>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</si>
  <si>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</si>
  <si>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</si>
  <si>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</si>
  <si>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</si>
  <si>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</si>
  <si>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</si>
  <si>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</si>
  <si>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</si>
  <si>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</si>
  <si>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</si>
  <si>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</si>
  <si>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</si>
  <si>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</si>
  <si>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</si>
  <si>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</si>
  <si>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</si>
  <si>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</si>
  <si>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</si>
  <si>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</si>
  <si>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</si>
  <si>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</si>
  <si>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</si>
  <si>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</si>
  <si>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</si>
  <si>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</si>
  <si>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</si>
  <si>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</si>
  <si>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</si>
  <si>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</si>
  <si>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</si>
  <si>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</si>
  <si>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</si>
  <si>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</si>
  <si>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</si>
  <si>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</si>
  <si>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</si>
  <si>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</si>
  <si>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</si>
  <si>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</si>
  <si>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</si>
  <si>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</si>
  <si>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</si>
  <si>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</si>
  <si>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</si>
  <si>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</si>
  <si>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</si>
  <si>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</si>
  <si>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</si>
  <si>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</si>
  <si>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</si>
  <si>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</si>
  <si>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</si>
  <si>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</si>
  <si>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</si>
  <si>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</si>
  <si>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</si>
  <si>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</si>
  <si>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</si>
  <si>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</si>
  <si>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</si>
  <si>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</si>
  <si>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</si>
  <si>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</si>
  <si>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</si>
  <si>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</si>
  <si>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</si>
  <si>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</si>
  <si>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</si>
  <si>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</si>
  <si>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</si>
  <si>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</si>
  <si>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</si>
  <si>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</si>
  <si>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</si>
  <si>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</si>
  <si>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</si>
  <si>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</si>
  <si>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</si>
  <si>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</si>
  <si>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</si>
  <si>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</si>
  <si>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</si>
  <si>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</si>
  <si>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</si>
  <si>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</si>
  <si>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</si>
  <si>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</si>
  <si>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</si>
  <si>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</si>
  <si>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</si>
  <si>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</si>
  <si>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</si>
  <si>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</si>
  <si>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</si>
  <si>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</si>
  <si>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</si>
  <si>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</si>
  <si>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</si>
  <si>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</si>
  <si>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</si>
  <si>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</si>
  <si>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</si>
  <si>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</si>
  <si>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</si>
  <si>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</si>
  <si>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</si>
  <si>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</si>
  <si>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</si>
  <si>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</si>
  <si>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</si>
  <si>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</si>
  <si>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</si>
  <si>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</si>
  <si>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</si>
  <si>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</si>
  <si>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</si>
  <si>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</si>
  <si>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</si>
  <si>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</si>
  <si>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</si>
  <si>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</si>
  <si>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</si>
  <si>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</si>
  <si>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</si>
  <si>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</si>
  <si>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</si>
  <si>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</si>
  <si>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</si>
  <si>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</si>
  <si>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</si>
  <si>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</si>
  <si>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</si>
  <si>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</si>
  <si>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</si>
  <si>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</si>
  <si>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</si>
  <si>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</si>
  <si>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</si>
  <si>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</si>
  <si>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</si>
  <si>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</si>
  <si>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</si>
  <si>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</si>
  <si>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</si>
  <si>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</si>
  <si>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</si>
  <si>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</si>
  <si>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</si>
  <si>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</si>
  <si>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</si>
  <si>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</si>
  <si>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</si>
  <si>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</si>
  <si>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</si>
  <si>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</si>
  <si>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</si>
  <si>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</si>
  <si>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</si>
  <si>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</si>
  <si>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</si>
  <si>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</si>
  <si>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</si>
  <si>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</si>
  <si>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</si>
  <si>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</si>
  <si>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</si>
  <si>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</si>
  <si>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</si>
  <si>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</si>
  <si>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</si>
  <si>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</si>
  <si>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</si>
  <si>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</si>
  <si>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</si>
  <si>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</si>
  <si>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</si>
  <si>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</si>
  <si>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</si>
  <si>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</si>
  <si>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</si>
  <si>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</si>
  <si>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</si>
  <si>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</si>
  <si>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</si>
  <si>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</si>
  <si>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</si>
  <si>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</si>
  <si>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</si>
  <si>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</si>
  <si>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</si>
  <si>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</si>
  <si>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</si>
  <si>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</si>
  <si>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</si>
  <si>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</si>
  <si>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</si>
  <si>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</si>
  <si>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</si>
  <si>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</si>
  <si>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</si>
  <si>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</si>
  <si>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</si>
  <si>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</si>
  <si>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</si>
  <si>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</si>
  <si>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</si>
  <si>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</si>
  <si>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</si>
  <si>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</si>
  <si>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</si>
  <si>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</si>
  <si>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</si>
  <si>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</si>
  <si>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</si>
  <si>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</si>
  <si>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</si>
  <si>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</si>
  <si>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</si>
  <si>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</si>
  <si>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</si>
  <si>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</si>
  <si>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</si>
  <si>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</si>
  <si>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</si>
  <si>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</si>
  <si>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</si>
  <si>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</si>
  <si>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</si>
  <si>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</si>
  <si>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</si>
  <si>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</si>
  <si>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</si>
  <si>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</si>
  <si>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</si>
  <si>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</si>
  <si>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</si>
  <si>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</si>
  <si>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</si>
  <si>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</si>
  <si>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</si>
  <si>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</si>
  <si>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</si>
  <si>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</si>
  <si>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</si>
  <si>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</si>
  <si>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</si>
  <si>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</si>
  <si>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</si>
  <si>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</si>
  <si>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</si>
  <si>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</si>
  <si>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</si>
  <si>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</si>
  <si>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</si>
  <si>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</si>
  <si>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</si>
  <si>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</si>
  <si>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</si>
  <si>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</si>
  <si>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</si>
  <si>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</si>
  <si>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</si>
  <si>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</si>
  <si>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</si>
  <si>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</si>
  <si>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</si>
  <si>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</si>
  <si>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</si>
  <si>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</si>
  <si>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</si>
  <si>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</si>
  <si>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</si>
  <si>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</si>
  <si>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</si>
  <si>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</si>
  <si>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</si>
  <si>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</si>
  <si>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</si>
  <si>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</si>
  <si>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</si>
  <si>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</si>
  <si>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</si>
  <si>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</si>
  <si>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</si>
  <si>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</si>
  <si>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</si>
  <si>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</si>
  <si>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</si>
  <si>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</si>
  <si>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</si>
  <si>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</si>
  <si>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</si>
  <si>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</si>
  <si>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</si>
  <si>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</si>
  <si>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</si>
  <si>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</si>
  <si>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</si>
  <si>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</si>
  <si>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</si>
  <si>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</si>
  <si>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</si>
  <si>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</si>
  <si>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</si>
  <si>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</si>
  <si>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</si>
  <si>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</si>
  <si>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</si>
  <si>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</si>
  <si>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</si>
  <si>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</si>
  <si>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</si>
  <si>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</si>
  <si>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</si>
  <si>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</si>
  <si>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</si>
  <si>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</si>
  <si>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</si>
  <si>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</si>
  <si>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</si>
  <si>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</si>
  <si>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</si>
  <si>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</si>
  <si>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</si>
  <si>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</si>
  <si>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</si>
  <si>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</si>
  <si>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</si>
  <si>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</si>
  <si>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</si>
  <si>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</si>
  <si>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</si>
  <si>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</si>
  <si>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</si>
  <si>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</si>
  <si>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</si>
  <si>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</si>
  <si>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</si>
  <si>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</si>
  <si>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</si>
  <si>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</si>
  <si>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</si>
  <si>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</si>
  <si>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</si>
  <si>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</si>
  <si>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</si>
  <si>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</si>
  <si>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</si>
  <si>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</si>
  <si>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</si>
  <si>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</si>
  <si>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</si>
  <si>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</si>
  <si>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</si>
  <si>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</si>
  <si>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</si>
  <si>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</si>
  <si>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</si>
  <si>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</si>
  <si>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</si>
  <si>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</si>
  <si>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</si>
  <si>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</si>
  <si>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</si>
  <si>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</si>
  <si>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</si>
  <si>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</si>
  <si>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</si>
  <si>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</si>
  <si>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</si>
  <si>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</si>
  <si>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</si>
  <si>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</si>
  <si>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</si>
  <si>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</si>
  <si>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</si>
  <si>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</si>
  <si>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</si>
  <si>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</si>
  <si>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</si>
  <si>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</si>
  <si>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</si>
  <si>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</si>
  <si>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</si>
  <si>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</si>
  <si>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</si>
  <si>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</si>
  <si>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</si>
  <si>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</si>
  <si>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</si>
  <si>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</si>
  <si>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</si>
  <si>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</si>
  <si>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</si>
  <si>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</si>
  <si>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</si>
  <si>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</si>
  <si>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</si>
  <si>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</si>
  <si>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</si>
  <si>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</si>
  <si>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</si>
  <si>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</si>
  <si>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</si>
  <si>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</si>
  <si>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</si>
  <si>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</si>
  <si>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</si>
  <si>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</si>
  <si>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</si>
  <si>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</si>
  <si>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</si>
  <si>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</si>
  <si>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</si>
  <si>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</si>
  <si>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</si>
  <si>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</si>
  <si>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</si>
  <si>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</si>
  <si>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</si>
  <si>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</si>
  <si>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</si>
  <si>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</si>
  <si>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</si>
  <si>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</si>
  <si>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</si>
  <si>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</si>
  <si>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</si>
  <si>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</si>
  <si>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</si>
  <si>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</si>
  <si>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</si>
  <si>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</si>
  <si>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</si>
  <si>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</si>
  <si>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</si>
  <si>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</si>
  <si>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</si>
  <si>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</si>
  <si>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</si>
  <si>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</si>
  <si>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</si>
  <si>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</si>
  <si>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</si>
  <si>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</si>
  <si>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</si>
  <si>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</si>
  <si>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</si>
  <si>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</si>
  <si>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</si>
  <si>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</si>
  <si>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</si>
  <si>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</si>
  <si>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</si>
  <si>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</si>
  <si>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</si>
  <si>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</si>
  <si>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</si>
  <si>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</si>
  <si>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</si>
  <si>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</si>
  <si>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</si>
  <si>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</si>
  <si>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</si>
  <si>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</si>
  <si>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</si>
  <si>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</si>
  <si>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</si>
  <si>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</si>
  <si>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</si>
  <si>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</si>
  <si>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</si>
  <si>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</si>
  <si>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</si>
  <si>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</si>
  <si>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</si>
  <si>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</si>
  <si>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</si>
  <si>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</si>
  <si>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</si>
  <si>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</si>
  <si>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</si>
  <si>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</si>
  <si>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</si>
  <si>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</si>
  <si>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</si>
  <si>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</si>
  <si>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</si>
  <si>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</si>
  <si>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</si>
  <si>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</si>
  <si>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</si>
  <si>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</si>
  <si>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</si>
  <si>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</si>
  <si>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</si>
  <si>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</si>
  <si>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</si>
  <si>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</si>
  <si>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</si>
  <si>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</si>
  <si>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</si>
  <si>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</si>
  <si>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</si>
  <si>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</si>
  <si>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</si>
  <si>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</si>
  <si>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</si>
  <si>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</si>
  <si>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</si>
  <si>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</si>
  <si>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</si>
  <si>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</si>
  <si>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</si>
  <si>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</si>
  <si>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</si>
  <si>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</si>
  <si>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</si>
  <si>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</si>
  <si>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</si>
  <si>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</si>
  <si>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</si>
  <si>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</si>
  <si>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</si>
  <si>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</si>
  <si>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</si>
  <si>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</si>
  <si>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</si>
  <si>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</si>
  <si>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</si>
  <si>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</si>
  <si>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</si>
  <si>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</si>
  <si>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</si>
  <si>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</si>
  <si>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</si>
  <si>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</si>
  <si>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</si>
  <si>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</si>
  <si>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</si>
  <si>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</si>
  <si>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</si>
  <si>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</si>
  <si>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</si>
  <si>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</si>
  <si>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</si>
  <si>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</si>
  <si>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</si>
  <si>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</si>
  <si>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</si>
  <si>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</si>
  <si>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</si>
  <si>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</si>
  <si>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</si>
  <si>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</si>
  <si>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</si>
  <si>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</si>
  <si>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</si>
  <si>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</si>
  <si>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</si>
  <si>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</si>
  <si>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</si>
  <si>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</si>
  <si>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</si>
  <si>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</si>
  <si>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</si>
  <si>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</si>
  <si>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</si>
  <si>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</si>
  <si>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</si>
  <si>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</si>
  <si>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</si>
  <si>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</si>
  <si>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</si>
  <si>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</si>
  <si>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</si>
  <si>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</si>
  <si>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</si>
  <si>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</si>
  <si>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</si>
  <si>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</si>
  <si>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</si>
  <si>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</si>
  <si>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</si>
  <si>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</si>
  <si>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</si>
  <si>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</si>
  <si>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</si>
  <si>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</si>
  <si>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</si>
  <si>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</si>
  <si>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</si>
  <si>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</si>
  <si>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</si>
  <si>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</si>
  <si>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</si>
  <si>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</si>
  <si>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</si>
  <si>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</si>
  <si>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</si>
  <si>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</si>
  <si>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</si>
  <si>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</si>
  <si>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</si>
  <si>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</si>
  <si>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</si>
  <si>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</si>
  <si>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</si>
  <si>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</si>
  <si>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</si>
  <si>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</si>
  <si>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</si>
  <si>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</si>
  <si>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</si>
  <si>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</si>
  <si>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</si>
  <si>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</si>
  <si>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</si>
  <si>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</si>
  <si>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</si>
  <si>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</si>
  <si>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</si>
  <si>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</si>
  <si>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</si>
  <si>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</si>
  <si>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</si>
  <si>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</si>
  <si>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</si>
  <si>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</si>
  <si>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</si>
  <si>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</si>
  <si>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</si>
  <si>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</si>
  <si>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</si>
  <si>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</si>
  <si>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</si>
  <si>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</si>
  <si>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</si>
  <si>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</si>
  <si>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</si>
  <si>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</si>
  <si>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</si>
  <si>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</si>
  <si>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</si>
  <si>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</si>
  <si>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</si>
  <si>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</si>
  <si>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</si>
  <si>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</si>
  <si>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</si>
  <si>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</si>
  <si>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</si>
  <si>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</si>
  <si>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</si>
  <si>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</si>
  <si>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</si>
  <si>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</si>
  <si>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</si>
  <si>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</si>
  <si>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</si>
  <si>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</si>
  <si>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</si>
  <si>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</si>
  <si>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</si>
  <si>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</si>
  <si>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</si>
  <si>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</si>
  <si>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</si>
  <si>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</si>
  <si>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</si>
  <si>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</si>
  <si>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</si>
  <si>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</si>
  <si>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</si>
  <si>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</si>
  <si>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</si>
  <si>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</si>
  <si>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</si>
  <si>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</si>
  <si>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</si>
  <si>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</si>
  <si>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</si>
  <si>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</si>
  <si>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</si>
  <si>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</si>
  <si>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</si>
  <si>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</si>
  <si>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</si>
  <si>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</si>
  <si>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</si>
  <si>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</si>
  <si>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</si>
  <si>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</si>
  <si>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</si>
  <si>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</si>
  <si>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</si>
  <si>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</si>
  <si>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</si>
  <si>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</si>
  <si>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</si>
  <si>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</si>
  <si>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</si>
  <si>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</si>
  <si>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</si>
  <si>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</si>
  <si>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</si>
  <si>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</si>
  <si>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</si>
  <si>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</si>
  <si>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</si>
  <si>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</si>
  <si>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</si>
  <si>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</si>
  <si>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</si>
  <si>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</si>
  <si>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</si>
  <si>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</si>
  <si>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</si>
  <si>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</si>
  <si>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</si>
  <si>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</si>
  <si>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</si>
  <si>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</si>
  <si>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</si>
  <si>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</si>
  <si>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</si>
  <si>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</si>
  <si>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</si>
  <si>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</si>
  <si>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</si>
  <si>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</si>
  <si>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</si>
  <si>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</si>
  <si>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</si>
  <si>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</si>
  <si>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</si>
  <si>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</si>
  <si>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</si>
  <si>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</si>
  <si>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</si>
  <si>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</si>
  <si>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</si>
  <si>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</si>
  <si>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</si>
  <si>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</si>
  <si>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</si>
  <si>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</si>
  <si>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</si>
  <si>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</si>
  <si>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</si>
  <si>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</si>
  <si>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</si>
  <si>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</si>
  <si>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</si>
  <si>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</si>
  <si>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</si>
  <si>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</si>
  <si>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</si>
  <si>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</si>
  <si>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</si>
  <si>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</si>
  <si>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</si>
  <si>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</si>
  <si>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</si>
  <si>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</si>
  <si>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</si>
  <si>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</si>
  <si>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</si>
  <si>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</si>
  <si>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</si>
  <si>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</si>
  <si>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</si>
  <si>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</si>
  <si>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</si>
  <si>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</si>
  <si>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</si>
  <si>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</si>
  <si>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</si>
  <si>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</si>
  <si>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</si>
  <si>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</si>
  <si>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</si>
  <si>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</si>
  <si>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</si>
  <si>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</si>
  <si>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</si>
  <si>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</si>
  <si>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</si>
  <si>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</si>
  <si>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</si>
  <si>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</si>
  <si>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</si>
  <si>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</si>
  <si>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</si>
  <si>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</si>
  <si>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</si>
  <si>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</si>
  <si>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</si>
  <si>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</si>
  <si>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</si>
  <si>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</si>
  <si>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</si>
  <si>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</si>
  <si>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</si>
  <si>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</si>
  <si>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</si>
  <si>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</si>
  <si>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</si>
  <si>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</si>
  <si>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</si>
  <si>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</si>
  <si>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</si>
  <si>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</si>
  <si>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</si>
  <si>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</si>
  <si>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</si>
  <si>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</si>
  <si>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</si>
  <si>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</si>
  <si>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</si>
  <si>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</si>
  <si>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</si>
  <si>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</si>
  <si>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</si>
  <si>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</si>
  <si>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</si>
  <si>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</si>
  <si>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</si>
  <si>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</si>
  <si>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</si>
  <si>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</si>
  <si>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</si>
  <si>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</si>
  <si>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</si>
  <si>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</si>
  <si>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</si>
  <si>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</si>
  <si>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</si>
  <si>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</si>
  <si>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</si>
  <si>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</si>
  <si>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</si>
  <si>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</si>
  <si>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</si>
  <si>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</si>
  <si>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</si>
  <si>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</si>
  <si>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</si>
  <si>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</si>
  <si>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</si>
  <si>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</si>
  <si>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</si>
  <si>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</si>
  <si>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</si>
  <si>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</si>
  <si>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</si>
  <si>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</si>
  <si>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</si>
  <si>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</si>
  <si>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</si>
  <si>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</si>
  <si>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</si>
  <si>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</si>
  <si>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</si>
  <si>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</si>
  <si>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</si>
  <si>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</si>
  <si>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</si>
  <si>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</si>
  <si>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</si>
  <si>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</si>
  <si>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</si>
  <si>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</si>
  <si>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</si>
  <si>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</si>
  <si>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</si>
  <si>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</si>
  <si>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</si>
  <si>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</si>
  <si>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</si>
  <si>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</si>
  <si>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</si>
  <si>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</si>
  <si>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</si>
  <si>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</si>
  <si>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</si>
  <si>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</si>
  <si>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</si>
  <si>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</si>
  <si>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</si>
  <si>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</si>
  <si>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</si>
  <si>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</si>
  <si>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</si>
  <si>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</si>
  <si>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</si>
  <si>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</si>
  <si>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</si>
  <si>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</si>
  <si>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</si>
  <si>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</si>
  <si>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</si>
  <si>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</si>
  <si>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</si>
  <si>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</si>
  <si>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</si>
  <si>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</si>
  <si>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</si>
  <si>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</si>
  <si>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</si>
  <si>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</si>
  <si>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</si>
  <si>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</si>
  <si>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</si>
  <si>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</si>
  <si>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</si>
  <si>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</si>
  <si>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</si>
  <si>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</si>
  <si>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</si>
  <si>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</si>
  <si>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</si>
  <si>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</si>
  <si>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</si>
  <si>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</si>
  <si>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</si>
  <si>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</si>
  <si>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</si>
  <si>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</si>
  <si>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</si>
  <si>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</si>
  <si>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</si>
  <si>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</si>
  <si>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</si>
  <si>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</si>
  <si>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</si>
  <si>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</si>
  <si>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</si>
  <si>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</si>
  <si>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</si>
  <si>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</si>
  <si>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</si>
  <si>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</si>
  <si>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</si>
  <si>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</si>
  <si>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</si>
  <si>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</si>
  <si>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</si>
  <si>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</si>
  <si>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</si>
  <si>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</si>
  <si>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</si>
  <si>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</si>
  <si>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</si>
  <si>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</si>
  <si>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</si>
  <si>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</si>
  <si>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</si>
  <si>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</si>
  <si>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</si>
  <si>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</si>
  <si>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</si>
  <si>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</si>
  <si>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</si>
  <si>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</si>
  <si>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</si>
  <si>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</si>
  <si>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</si>
  <si>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</si>
  <si>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</si>
  <si>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</si>
  <si>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</si>
  <si>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</si>
  <si>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</si>
  <si>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</si>
  <si>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</si>
  <si>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</si>
  <si>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</si>
  <si>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</si>
  <si>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</si>
  <si>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</si>
  <si>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</si>
  <si>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</si>
  <si>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</si>
  <si>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</si>
  <si>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</si>
  <si>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</si>
  <si>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</si>
  <si>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</si>
  <si>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</si>
  <si>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</si>
  <si>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</si>
  <si>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</si>
  <si>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</si>
  <si>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</si>
  <si>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</si>
  <si>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</si>
  <si>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</si>
  <si>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</si>
  <si>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</si>
  <si>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</si>
  <si>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</si>
  <si>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</si>
  <si>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</si>
  <si>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</si>
  <si>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</si>
  <si>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</si>
  <si>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</si>
  <si>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</si>
  <si>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</si>
  <si>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</si>
  <si>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</si>
  <si>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</si>
  <si>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</si>
  <si>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</si>
  <si>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</si>
  <si>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</si>
  <si>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</si>
  <si>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</si>
  <si>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</si>
  <si>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</si>
  <si>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</si>
  <si>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</si>
  <si>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</si>
  <si>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</si>
  <si>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</si>
  <si>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</si>
  <si>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</si>
  <si>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</si>
  <si>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</si>
  <si>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</si>
  <si>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</si>
  <si>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</si>
  <si>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</si>
  <si>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</si>
  <si>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</si>
  <si>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</si>
  <si>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</si>
  <si>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</si>
  <si>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</si>
  <si>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</si>
  <si>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</si>
  <si>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</si>
  <si>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</si>
  <si>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</si>
  <si>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</si>
  <si>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</si>
  <si>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</si>
  <si>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</si>
  <si>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</si>
  <si>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</si>
  <si>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</si>
  <si>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</si>
  <si>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</si>
  <si>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</si>
  <si>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</si>
  <si>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</si>
  <si>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</si>
  <si>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</si>
  <si>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</si>
  <si>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</si>
  <si>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</si>
  <si>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</si>
  <si>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</si>
  <si>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</si>
  <si>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</si>
  <si>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</si>
  <si>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</si>
  <si>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</si>
  <si>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</si>
  <si>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</si>
  <si>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</si>
  <si>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</si>
  <si>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</si>
  <si>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</si>
  <si>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</si>
  <si>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</si>
  <si>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</si>
  <si>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</si>
  <si>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</si>
  <si>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</si>
  <si>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</si>
  <si>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</si>
  <si>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</si>
  <si>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</si>
  <si>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</si>
  <si>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</si>
  <si>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</si>
  <si>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</si>
  <si>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</si>
  <si>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</si>
  <si>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</si>
  <si>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</si>
  <si>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</si>
  <si>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</si>
  <si>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</si>
  <si>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</si>
  <si>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</si>
  <si>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</si>
  <si>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</si>
  <si>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</si>
  <si>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</si>
  <si>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</si>
  <si>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</si>
  <si>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</si>
  <si>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</si>
  <si>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</si>
  <si>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</si>
  <si>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</si>
  <si>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</si>
  <si>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</si>
  <si>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</si>
  <si>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</si>
  <si>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</si>
  <si>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</si>
  <si>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</si>
  <si>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</si>
  <si>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</si>
  <si>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</si>
  <si>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</si>
  <si>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</si>
  <si>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</si>
  <si>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</si>
  <si>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</si>
  <si>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</si>
  <si>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</si>
  <si>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</si>
  <si>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</si>
  <si>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</si>
  <si>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</si>
  <si>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</si>
  <si>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</si>
  <si>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</si>
  <si>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</si>
  <si>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</si>
  <si>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</si>
  <si>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</si>
  <si>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</si>
  <si>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</si>
  <si>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</si>
  <si>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</si>
  <si>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</si>
  <si>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</si>
  <si>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</si>
  <si>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</si>
  <si>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</si>
  <si>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</si>
  <si>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</si>
  <si>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</si>
  <si>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</si>
  <si>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</si>
  <si>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</si>
  <si>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</si>
  <si>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</si>
  <si>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</si>
  <si>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</si>
  <si>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</si>
  <si>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</si>
  <si>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</si>
  <si>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</si>
  <si>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</si>
  <si>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</si>
  <si>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</si>
  <si>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</si>
  <si>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</si>
  <si>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</si>
  <si>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</si>
  <si>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</si>
  <si>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</si>
  <si>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</si>
  <si>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</si>
  <si>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</si>
  <si>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</si>
  <si>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</si>
  <si>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</si>
  <si>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</si>
  <si>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</si>
  <si>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</si>
  <si>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</si>
  <si>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</si>
  <si>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</si>
  <si>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</si>
  <si>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</si>
  <si>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</si>
  <si>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</si>
  <si>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</si>
  <si>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</si>
  <si>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</si>
  <si>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</si>
  <si>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</si>
  <si>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</si>
  <si>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</si>
  <si>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</si>
  <si>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</si>
  <si>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</si>
  <si>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</si>
  <si>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</si>
  <si>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</si>
  <si>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</si>
  <si>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</si>
  <si>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</si>
  <si>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</si>
  <si>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</si>
  <si>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</si>
  <si>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</si>
  <si>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</si>
  <si>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</si>
  <si>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</si>
  <si>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</si>
  <si>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</si>
  <si>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</si>
  <si>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</si>
  <si>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</si>
  <si>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</si>
  <si>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</si>
  <si>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</si>
  <si>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</si>
  <si>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</si>
  <si>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</si>
  <si>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</si>
  <si>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</si>
  <si>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</si>
  <si>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</si>
  <si>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</si>
  <si>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</si>
  <si>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</si>
  <si>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</si>
  <si>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</si>
  <si>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</si>
  <si>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</si>
  <si>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</si>
  <si>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</si>
  <si>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</si>
  <si>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</si>
  <si>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</si>
  <si>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</si>
  <si>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</si>
  <si>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</si>
  <si>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</si>
  <si>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</si>
  <si>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</si>
  <si>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</si>
  <si>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</si>
  <si>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</si>
  <si>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</si>
  <si>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</si>
  <si>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</si>
  <si>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</si>
  <si>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</si>
  <si>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</si>
  <si>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</si>
  <si>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</si>
  <si>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</si>
  <si>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</si>
  <si>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</si>
  <si>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</si>
  <si>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</si>
  <si>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</si>
  <si>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</si>
  <si>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</si>
  <si>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</si>
  <si>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</si>
  <si>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</si>
  <si>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</si>
  <si>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</si>
  <si>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</si>
  <si>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</si>
  <si>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</si>
  <si>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</si>
  <si>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</si>
  <si>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</si>
  <si>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</si>
  <si>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</si>
  <si>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</si>
  <si>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</si>
  <si>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</si>
  <si>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</si>
  <si>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</si>
  <si>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</si>
  <si>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</si>
  <si>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</si>
  <si>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</si>
  <si>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</si>
  <si>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</si>
  <si>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</si>
  <si>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</si>
  <si>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</si>
  <si>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</si>
  <si>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</si>
  <si>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</si>
  <si>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</si>
  <si>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</si>
  <si>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</si>
  <si>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</si>
  <si>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</si>
  <si>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</si>
  <si>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</si>
  <si>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</si>
  <si>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</si>
  <si>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</si>
  <si>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</si>
  <si>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</si>
  <si>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</si>
  <si>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</si>
  <si>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</si>
  <si>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</si>
  <si>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</si>
  <si>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</si>
  <si>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</si>
  <si>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</si>
  <si>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</si>
  <si>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</si>
  <si>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</si>
  <si>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</si>
  <si>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</si>
  <si>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</si>
  <si>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</si>
  <si>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</si>
  <si>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</si>
  <si>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</si>
  <si>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</si>
  <si>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</si>
  <si>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</si>
  <si>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</si>
  <si>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</si>
  <si>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</si>
  <si>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</si>
  <si>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</si>
  <si>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</si>
  <si>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</si>
  <si>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</si>
  <si>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</si>
  <si>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</si>
  <si>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</si>
  <si>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</si>
  <si>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</si>
  <si>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</si>
  <si>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</si>
  <si>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</si>
  <si>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</si>
  <si>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</si>
  <si>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</si>
  <si>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</si>
  <si>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</si>
  <si>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</si>
  <si>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</si>
  <si>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</si>
  <si>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</si>
  <si>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</si>
  <si>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</si>
  <si>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</si>
  <si>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</si>
  <si>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</si>
  <si>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</si>
  <si>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</si>
  <si>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</si>
  <si>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</si>
  <si>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</si>
  <si>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</si>
  <si>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</si>
  <si>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</si>
  <si>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</si>
  <si>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</si>
  <si>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</si>
  <si>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</si>
  <si>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</si>
  <si>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</si>
  <si>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</si>
  <si>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</si>
  <si>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</si>
  <si>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</si>
  <si>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</si>
  <si>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</si>
  <si>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</si>
  <si>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</si>
  <si>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</si>
  <si>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</si>
  <si>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</si>
  <si>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</si>
  <si>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</si>
  <si>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</si>
  <si>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</si>
  <si>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</si>
  <si>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</si>
  <si>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</si>
  <si>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</si>
  <si>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</si>
  <si>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</si>
  <si>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</si>
  <si>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</si>
  <si>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</si>
  <si>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</si>
  <si>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</si>
  <si>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</si>
  <si>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</si>
  <si>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</si>
  <si>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</si>
  <si>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</si>
  <si>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</si>
  <si>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</si>
  <si>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</si>
  <si>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</si>
  <si>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</si>
  <si>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</si>
  <si>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</si>
  <si>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</si>
  <si>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</si>
  <si>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</si>
  <si>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</si>
  <si>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</si>
  <si>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</si>
  <si>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</si>
  <si>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</si>
  <si>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</si>
  <si>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</si>
  <si>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</si>
  <si>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</si>
  <si>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</si>
  <si>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</si>
  <si>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</si>
  <si>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</si>
  <si>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</si>
  <si>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</si>
  <si>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</si>
  <si>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</si>
  <si>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</si>
  <si>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</si>
  <si>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</si>
  <si>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</si>
  <si>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</si>
  <si>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</si>
  <si>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</si>
  <si>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</si>
  <si>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</si>
  <si>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</si>
  <si>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</si>
  <si>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</si>
  <si>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</si>
  <si>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</si>
  <si>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</si>
  <si>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</si>
  <si>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</si>
  <si>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</si>
  <si>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</si>
  <si>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</si>
  <si>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</si>
  <si>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</si>
  <si>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</si>
  <si>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</si>
  <si>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</si>
  <si>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</si>
  <si>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</si>
  <si>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</si>
  <si>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</si>
  <si>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</si>
  <si>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</si>
  <si>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</si>
  <si>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</si>
  <si>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</si>
  <si>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</si>
  <si>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</si>
  <si>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</si>
  <si>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</si>
  <si>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</si>
  <si>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</si>
  <si>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</si>
  <si>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</si>
  <si>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</si>
  <si>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</si>
  <si>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</si>
  <si>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</si>
  <si>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</si>
  <si>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</si>
  <si>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</si>
  <si>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</si>
  <si>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</si>
  <si>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</si>
  <si>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</si>
  <si>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</si>
  <si>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</si>
  <si>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</si>
  <si>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</si>
  <si>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</si>
  <si>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</si>
  <si>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</si>
  <si>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</si>
  <si>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</si>
  <si>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</si>
  <si>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</si>
  <si>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</si>
  <si>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</si>
  <si>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</si>
  <si>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</si>
  <si>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</si>
  <si>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</si>
  <si>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</si>
  <si>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</si>
  <si>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</si>
  <si>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</si>
  <si>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</si>
  <si>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</si>
  <si>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</si>
  <si>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</si>
  <si>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</si>
  <si>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</si>
  <si>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</si>
  <si>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</si>
  <si>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</si>
  <si>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</si>
  <si>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</si>
  <si>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</si>
  <si>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</si>
  <si>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</si>
  <si>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</si>
  <si>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</si>
  <si>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</si>
  <si>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</si>
  <si>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</si>
  <si>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</si>
  <si>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</si>
  <si>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</si>
  <si>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</si>
  <si>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</si>
  <si>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</si>
  <si>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</si>
  <si>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</si>
  <si>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</si>
  <si>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</si>
  <si>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</si>
  <si>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</si>
  <si>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</si>
  <si>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</si>
  <si>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</si>
  <si>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</si>
  <si>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</si>
  <si>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</si>
  <si>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</si>
  <si>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</si>
  <si>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</si>
  <si>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</si>
  <si>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</si>
  <si>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</si>
  <si>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</si>
  <si>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</si>
  <si>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</si>
  <si>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</si>
  <si>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</si>
  <si>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</si>
  <si>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</si>
  <si>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</si>
  <si>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</si>
  <si>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</si>
  <si>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</si>
  <si>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</si>
  <si>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</si>
  <si>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</si>
  <si>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</si>
  <si>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</si>
  <si>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</si>
  <si>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</si>
  <si>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</si>
  <si>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</si>
  <si>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</si>
  <si>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</si>
  <si>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</si>
  <si>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</si>
  <si>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</si>
  <si>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</si>
  <si>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</si>
  <si>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</si>
  <si>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</si>
  <si>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</si>
  <si>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</si>
  <si>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</si>
  <si>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</si>
  <si>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</si>
  <si>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</si>
  <si>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</si>
  <si>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</si>
  <si>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</si>
  <si>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</si>
  <si>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</si>
  <si>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</si>
  <si>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</si>
  <si>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</si>
  <si>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</si>
  <si>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</si>
  <si>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</si>
  <si>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</si>
  <si>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</si>
  <si>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</si>
  <si>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</si>
  <si>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</si>
  <si>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</si>
  <si>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</si>
  <si>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</si>
  <si>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</si>
  <si>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</si>
  <si>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</si>
  <si>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</si>
  <si>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</si>
  <si>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</si>
  <si>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</si>
  <si>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</si>
  <si>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</si>
  <si>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</si>
  <si>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</si>
  <si>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</si>
  <si>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</si>
  <si>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</si>
  <si>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</si>
  <si>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</si>
  <si>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</si>
  <si>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</si>
  <si>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</si>
  <si>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</si>
  <si>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</si>
  <si>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</si>
  <si>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</si>
  <si>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</si>
  <si>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</si>
  <si>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</si>
  <si>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</si>
  <si>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</si>
  <si>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</si>
  <si>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</si>
  <si>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</si>
  <si>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</si>
  <si>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</si>
  <si>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</si>
  <si>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</si>
  <si>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</si>
  <si>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</si>
  <si>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</si>
  <si>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</si>
  <si>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</si>
  <si>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</si>
  <si>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</si>
  <si>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</si>
  <si>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</si>
  <si>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</si>
  <si>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</si>
  <si>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</si>
  <si>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</si>
  <si>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</si>
  <si>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</si>
  <si>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</si>
  <si>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</si>
  <si>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</si>
  <si>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</si>
  <si>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</si>
  <si>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</si>
  <si>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</si>
  <si>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</si>
  <si>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</si>
  <si>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</si>
  <si>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</si>
  <si>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</si>
  <si>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</si>
  <si>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</si>
  <si>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</si>
  <si>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</si>
  <si>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</si>
  <si>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</si>
  <si>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</si>
  <si>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</si>
  <si>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</si>
  <si>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</si>
  <si>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</si>
  <si>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</si>
  <si>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</si>
  <si>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</si>
  <si>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</si>
  <si>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</si>
  <si>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</si>
  <si>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</si>
  <si>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</si>
  <si>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</si>
  <si>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</si>
  <si>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</si>
  <si>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</si>
  <si>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</si>
  <si>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</si>
  <si>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</si>
  <si>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</si>
  <si>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</si>
  <si>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</si>
  <si>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</si>
  <si>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</si>
  <si>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</si>
  <si>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</si>
  <si>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</si>
  <si>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</si>
  <si>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</si>
  <si>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</si>
  <si>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</si>
  <si>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</si>
  <si>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</si>
  <si>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</si>
  <si>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</si>
  <si>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</si>
  <si>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</si>
  <si>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</si>
  <si>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</si>
  <si>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</si>
  <si>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</si>
  <si>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</si>
  <si>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</si>
  <si>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</si>
  <si>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</si>
  <si>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</si>
  <si>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</si>
  <si>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</si>
  <si>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</si>
  <si>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</si>
  <si>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</si>
  <si>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</si>
  <si>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</si>
  <si>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</si>
  <si>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</si>
  <si>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</si>
  <si>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</si>
  <si>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</si>
  <si>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</si>
  <si>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</si>
  <si>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</si>
  <si>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</si>
  <si>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</si>
  <si>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</si>
  <si>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</si>
  <si>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</si>
  <si>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</si>
  <si>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</si>
  <si>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</si>
  <si>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</si>
  <si>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</si>
  <si>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</si>
  <si>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</si>
  <si>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</si>
  <si>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</si>
  <si>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</si>
  <si>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</si>
  <si>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</si>
  <si>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</si>
  <si>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</si>
  <si>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</si>
  <si>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</si>
  <si>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</si>
  <si>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</si>
  <si>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</si>
  <si>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</si>
  <si>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</si>
  <si>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</si>
  <si>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</si>
  <si>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</si>
  <si>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</si>
  <si>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</si>
  <si>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</si>
  <si>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</si>
  <si>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</si>
  <si>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</si>
  <si>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</si>
  <si>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</si>
  <si>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</si>
  <si>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</si>
  <si>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</si>
  <si>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</si>
  <si>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</si>
  <si>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</si>
  <si>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</si>
  <si>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</si>
  <si>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</si>
  <si>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</si>
  <si>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</si>
  <si>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</si>
  <si>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</si>
  <si>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</si>
  <si>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</si>
  <si>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</si>
  <si>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</si>
  <si>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</si>
  <si>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</si>
  <si>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</si>
  <si>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</si>
  <si>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</si>
  <si>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</si>
  <si>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</si>
  <si>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</si>
  <si>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</si>
  <si>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</si>
  <si>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</si>
  <si>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</si>
  <si>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</si>
  <si>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</si>
  <si>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</si>
  <si>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</si>
  <si>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</si>
  <si>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</si>
  <si>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</si>
  <si>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</si>
  <si>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</si>
  <si>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</si>
  <si>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</si>
  <si>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</si>
  <si>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</si>
  <si>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</si>
  <si>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</si>
  <si>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</si>
  <si>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</si>
  <si>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</si>
  <si>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</si>
  <si>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</si>
  <si>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</si>
  <si>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</si>
  <si>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</si>
  <si>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</si>
  <si>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</si>
  <si>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</si>
  <si>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</si>
  <si>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</si>
  <si>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</si>
  <si>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</si>
  <si>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</si>
  <si>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</si>
  <si>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</si>
  <si>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</si>
  <si>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</si>
  <si>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</si>
  <si>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</si>
  <si>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</si>
  <si>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</si>
  <si>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</si>
  <si>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</si>
  <si>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</si>
  <si>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</si>
  <si>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</si>
  <si>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</si>
  <si>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</si>
  <si>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</si>
  <si>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</si>
  <si>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</si>
  <si>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</si>
  <si>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</si>
  <si>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</si>
  <si>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</si>
  <si>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</si>
  <si>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</si>
  <si>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</si>
  <si>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</si>
  <si>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</si>
  <si>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</si>
  <si>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</si>
  <si>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</si>
  <si>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</si>
  <si>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</si>
  <si>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</si>
  <si>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</si>
  <si>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</si>
  <si>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</si>
  <si>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</si>
  <si>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</si>
  <si>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</si>
  <si>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</si>
  <si>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</si>
  <si>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</si>
  <si>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</si>
  <si>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</si>
  <si>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</si>
  <si>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</si>
  <si>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</si>
  <si>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</si>
  <si>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</si>
  <si>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</si>
  <si>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</si>
  <si>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</si>
  <si>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</si>
  <si>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</si>
  <si>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</si>
  <si>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</si>
  <si>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</si>
  <si>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</si>
  <si>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</si>
  <si>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</si>
  <si>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</si>
  <si>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</si>
  <si>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</si>
  <si>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</si>
  <si>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</si>
  <si>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</si>
  <si>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</si>
  <si>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</si>
  <si>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</si>
  <si>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</si>
  <si>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</si>
  <si>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</si>
  <si>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</si>
  <si>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</si>
  <si>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</si>
  <si>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</si>
  <si>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</si>
  <si>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</si>
  <si>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</si>
  <si>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</si>
  <si>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</si>
  <si>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</si>
  <si>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</si>
  <si>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</si>
  <si>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</si>
  <si>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</si>
  <si>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</si>
  <si>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</si>
  <si>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</si>
  <si>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</si>
  <si>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</si>
  <si>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</si>
  <si>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</si>
  <si>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</si>
  <si>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</si>
  <si>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</si>
  <si>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</si>
  <si>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</si>
  <si>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</si>
  <si>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</si>
  <si>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</si>
  <si>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</si>
  <si>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</si>
  <si>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</si>
  <si>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</si>
  <si>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</si>
  <si>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</si>
  <si>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</si>
  <si>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</si>
  <si>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</si>
  <si>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</si>
  <si>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</si>
  <si>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</si>
  <si>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</si>
  <si>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</si>
  <si>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</si>
  <si>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</si>
  <si>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</si>
  <si>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</si>
  <si>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</si>
  <si>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</si>
  <si>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</si>
  <si>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</si>
  <si>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</si>
  <si>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</si>
  <si>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</si>
  <si>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</si>
  <si>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</si>
  <si>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</si>
  <si>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</si>
  <si>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</si>
  <si>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</si>
  <si>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</si>
  <si>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</si>
  <si>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</si>
  <si>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</si>
  <si>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</si>
  <si>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</si>
  <si>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</si>
  <si>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</si>
  <si>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</si>
  <si>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</si>
  <si>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</si>
  <si>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</si>
  <si>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</si>
  <si>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</si>
  <si>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</si>
  <si>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</si>
  <si>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</si>
  <si>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</si>
  <si>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</si>
  <si>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</si>
  <si>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</si>
  <si>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</si>
  <si>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</si>
  <si>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</si>
  <si>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</si>
  <si>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</si>
  <si>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</si>
  <si>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</si>
  <si>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</si>
  <si>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</si>
  <si>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</si>
  <si>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</si>
  <si>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</si>
  <si>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</si>
  <si>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</si>
  <si>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</si>
  <si>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</si>
  <si>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</si>
  <si>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</si>
  <si>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</si>
  <si>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</si>
  <si>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</si>
  <si>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</si>
  <si>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</si>
  <si>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</si>
  <si>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</si>
  <si>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</si>
  <si>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</si>
  <si>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</si>
  <si>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</si>
  <si>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</si>
  <si>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</si>
  <si>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</si>
  <si>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</si>
  <si>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</si>
  <si>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</si>
  <si>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</si>
  <si>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</si>
  <si>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</si>
  <si>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</si>
  <si>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</si>
  <si>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</si>
  <si>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</si>
  <si>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</si>
  <si>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</si>
  <si>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</si>
  <si>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</si>
  <si>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</si>
  <si>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</si>
  <si>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</si>
  <si>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</si>
  <si>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</si>
  <si>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</si>
  <si>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</si>
  <si>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</si>
  <si>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</si>
  <si>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</si>
  <si>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</si>
  <si>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</si>
  <si>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</si>
  <si>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</si>
  <si>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</si>
  <si>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</si>
  <si>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</si>
  <si>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</si>
  <si>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</si>
  <si>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</si>
  <si>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</si>
  <si>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</si>
  <si>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</si>
  <si>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</si>
  <si>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</si>
  <si>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</si>
  <si>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</si>
  <si>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</si>
  <si>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</si>
  <si>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</si>
  <si>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</si>
  <si>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</si>
  <si>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</si>
  <si>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</si>
  <si>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</si>
  <si>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</si>
  <si>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</si>
  <si>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</si>
  <si>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</si>
  <si>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</si>
  <si>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</si>
  <si>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</si>
  <si>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</si>
  <si>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</si>
  <si>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</si>
  <si>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</si>
  <si>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</si>
  <si>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</si>
  <si>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</si>
  <si>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</si>
  <si>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</si>
  <si>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</si>
  <si>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</si>
  <si>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</si>
  <si>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</si>
  <si>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</si>
  <si>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</si>
  <si>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</si>
  <si>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</si>
  <si>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</si>
  <si>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</si>
  <si>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</si>
  <si>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</si>
  <si>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</si>
  <si>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</si>
  <si>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</si>
  <si>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</si>
  <si>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</si>
  <si>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</si>
  <si>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</si>
  <si>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</si>
  <si>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</si>
  <si>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</si>
  <si>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</si>
  <si>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</si>
  <si>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</si>
  <si>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</si>
  <si>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</si>
  <si>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</si>
  <si>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</si>
  <si>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</si>
  <si>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</si>
  <si>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</si>
  <si>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</si>
  <si>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</si>
  <si>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</si>
  <si>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</si>
  <si>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</si>
  <si>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</si>
  <si>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</si>
  <si>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</si>
  <si>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</si>
  <si>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</si>
  <si>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</si>
  <si>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</si>
  <si>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</si>
  <si>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</si>
  <si>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</si>
  <si>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</si>
  <si>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</si>
  <si>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</si>
  <si>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</si>
  <si>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</si>
  <si>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</si>
  <si>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</si>
  <si>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</si>
  <si>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</si>
  <si>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</si>
  <si>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</si>
  <si>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</si>
  <si>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</si>
  <si>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</si>
  <si>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</si>
  <si>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</si>
  <si>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</si>
  <si>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</si>
  <si>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</si>
  <si>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</si>
  <si>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</si>
  <si>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</si>
  <si>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</si>
  <si>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</si>
  <si>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</si>
  <si>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</si>
  <si>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</si>
  <si>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</si>
  <si>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</si>
  <si>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</si>
  <si>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</si>
  <si>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</si>
  <si>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</si>
  <si>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</si>
  <si>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</si>
  <si>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</si>
  <si>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</si>
  <si>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</si>
  <si>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</si>
  <si>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</si>
  <si>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</si>
  <si>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</si>
  <si>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</si>
  <si>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</si>
  <si>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</si>
  <si>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</si>
  <si>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</si>
  <si>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</si>
  <si>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</si>
  <si>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</si>
  <si>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</si>
  <si>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</si>
  <si>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</si>
  <si>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</si>
  <si>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</si>
  <si>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</si>
  <si>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</si>
  <si>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</si>
  <si>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</si>
  <si>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</si>
  <si>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</si>
  <si>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</si>
  <si>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</si>
  <si>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</si>
  <si>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</si>
  <si>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</si>
  <si>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</si>
  <si>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</si>
  <si>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</si>
  <si>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</si>
  <si>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</si>
  <si>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</si>
  <si>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</si>
  <si>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</si>
  <si>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</si>
  <si>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</si>
  <si>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</si>
  <si>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</si>
  <si>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</si>
  <si>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</si>
  <si>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</si>
  <si>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</si>
  <si>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</si>
  <si>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</si>
  <si>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</si>
  <si>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</si>
  <si>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</si>
  <si>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</si>
  <si>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</si>
  <si>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</si>
  <si>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</si>
  <si>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</si>
  <si>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</si>
  <si>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</si>
  <si>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</si>
  <si>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</si>
  <si>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</si>
  <si>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</si>
  <si>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</si>
  <si>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</si>
  <si>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</si>
  <si>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</si>
  <si>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</si>
  <si>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</si>
  <si>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</si>
  <si>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</si>
  <si>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</si>
  <si>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</si>
  <si>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</si>
  <si>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</si>
  <si>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</si>
  <si>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</si>
  <si>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</si>
  <si>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</si>
  <si>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</si>
  <si>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</si>
  <si>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</si>
  <si>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</si>
  <si>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</si>
  <si>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</si>
  <si>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</si>
  <si>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</si>
  <si>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</si>
  <si>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</si>
  <si>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</si>
  <si>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</si>
  <si>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</si>
  <si>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</si>
  <si>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</si>
  <si>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</si>
  <si>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</si>
  <si>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</si>
  <si>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</si>
  <si>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</si>
  <si>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</si>
  <si>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</si>
  <si>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</si>
  <si>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</si>
  <si>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</si>
  <si>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</si>
  <si>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</si>
  <si>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</si>
  <si>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</si>
  <si>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</si>
  <si>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</si>
  <si>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</si>
  <si>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</si>
  <si>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</si>
  <si>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</si>
  <si>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</si>
  <si>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</si>
  <si>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</si>
  <si>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</si>
  <si>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</si>
  <si>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</si>
  <si>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</si>
  <si>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</si>
  <si>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</si>
  <si>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</si>
  <si>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</si>
  <si>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</si>
  <si>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</si>
  <si>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</si>
  <si>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</si>
  <si>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</si>
  <si>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</si>
  <si>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</si>
  <si>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</si>
  <si>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</si>
  <si>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</si>
  <si>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</si>
  <si>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</si>
  <si>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</si>
  <si>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</si>
  <si>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</si>
  <si>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</si>
  <si>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</si>
  <si>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</si>
  <si>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</si>
  <si>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</si>
  <si>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</si>
  <si>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</si>
  <si>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</si>
  <si>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</si>
  <si>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</si>
  <si>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</si>
  <si>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</si>
  <si>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</si>
  <si>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</si>
  <si>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</si>
  <si>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</si>
  <si>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</si>
  <si>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</si>
  <si>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</si>
  <si>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</si>
  <si>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</si>
  <si>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</si>
  <si>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</si>
  <si>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</si>
  <si>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</si>
  <si>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</si>
  <si>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</si>
  <si>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</si>
  <si>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</si>
  <si>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</si>
  <si>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</si>
  <si>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</si>
  <si>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</si>
  <si>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</si>
  <si>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</si>
  <si>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</si>
  <si>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</si>
  <si>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</si>
  <si>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</si>
  <si>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</si>
  <si>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</si>
  <si>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</si>
  <si>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</si>
  <si>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</si>
  <si>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</si>
  <si>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</si>
  <si>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</si>
  <si>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</si>
  <si>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</si>
  <si>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</si>
  <si>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</si>
  <si>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</si>
  <si>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</si>
  <si>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</si>
  <si>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</si>
  <si>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</si>
  <si>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</si>
  <si>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</si>
  <si>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</si>
  <si>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</si>
  <si>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</si>
  <si>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</si>
  <si>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</si>
  <si>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</si>
  <si>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</si>
  <si>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</si>
  <si>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</si>
  <si>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</si>
  <si>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</si>
  <si>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</si>
  <si>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</si>
  <si>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</si>
  <si>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</si>
  <si>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</si>
  <si>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</si>
  <si>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</si>
  <si>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</si>
  <si>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</si>
  <si>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</si>
  <si>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</si>
  <si>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</si>
  <si>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</si>
  <si>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</si>
  <si>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</si>
  <si>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</si>
  <si>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</si>
  <si>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</si>
  <si>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</si>
  <si>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</si>
  <si>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</si>
  <si>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</si>
  <si>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</si>
  <si>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</si>
  <si>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</si>
  <si>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</si>
  <si>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</si>
  <si>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</si>
  <si>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</si>
  <si>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</si>
  <si>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</si>
  <si>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</si>
  <si>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</si>
  <si>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</si>
  <si>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</si>
  <si>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</si>
  <si>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</si>
  <si>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</si>
  <si>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</si>
  <si>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</si>
  <si>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</si>
  <si>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</si>
  <si>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</si>
  <si>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</si>
  <si>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</si>
  <si>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</si>
  <si>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</si>
  <si>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</si>
  <si>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</si>
  <si>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</si>
  <si>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</si>
  <si>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</si>
  <si>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</si>
  <si>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</si>
  <si>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</si>
  <si>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</si>
  <si>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</si>
  <si>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</si>
  <si>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</si>
  <si>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</si>
  <si>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</si>
  <si>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</si>
  <si>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</si>
  <si>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</si>
  <si>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</si>
  <si>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</si>
  <si>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</si>
  <si>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</si>
  <si>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</si>
  <si>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</si>
  <si>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</si>
  <si>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</si>
  <si>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</si>
  <si>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</si>
  <si>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</si>
  <si>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</si>
  <si>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</si>
  <si>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</si>
  <si>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</si>
  <si>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</si>
  <si>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</si>
  <si>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</si>
  <si>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</si>
  <si>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</si>
  <si>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</si>
  <si>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</si>
  <si>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</si>
  <si>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</si>
  <si>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</si>
  <si>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</si>
  <si>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</si>
  <si>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</si>
  <si>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</si>
  <si>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</si>
  <si>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</si>
  <si>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</si>
  <si>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</si>
  <si>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</si>
  <si>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</si>
  <si>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</si>
  <si>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</si>
  <si>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</si>
  <si>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</si>
  <si>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</si>
  <si>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</si>
  <si>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</si>
  <si>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</si>
  <si>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</si>
  <si>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</si>
  <si>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</si>
  <si>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</si>
  <si>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</si>
  <si>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</si>
  <si>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</si>
  <si>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</si>
  <si>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</si>
  <si>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</si>
  <si>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</si>
  <si>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</si>
  <si>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</si>
  <si>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</si>
  <si>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</si>
  <si>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</si>
  <si>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</si>
  <si>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</si>
  <si>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</si>
  <si>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</si>
  <si>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</si>
  <si>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</si>
  <si>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</si>
  <si>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</si>
  <si>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</si>
  <si>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</si>
  <si>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</si>
  <si>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</si>
  <si>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</si>
  <si>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</si>
  <si>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</si>
  <si>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</si>
  <si>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</si>
  <si>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</si>
  <si>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</si>
  <si>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</si>
  <si>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</si>
  <si>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</si>
  <si>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</si>
  <si>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</si>
  <si>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</si>
  <si>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</si>
  <si>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</si>
  <si>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</si>
  <si>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</si>
  <si>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</si>
  <si>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</si>
  <si>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</si>
  <si>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</si>
  <si>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</si>
  <si>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</si>
  <si>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</si>
  <si>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</si>
  <si>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</si>
  <si>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</si>
  <si>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</si>
  <si>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</si>
  <si>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</si>
  <si>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</si>
  <si>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</si>
  <si>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</si>
  <si>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</si>
  <si>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</si>
  <si>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</si>
  <si>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</si>
  <si>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</si>
  <si>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</si>
  <si>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</si>
  <si>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</si>
  <si>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</si>
  <si>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</si>
  <si>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</si>
  <si>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</si>
  <si>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</si>
  <si>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</si>
  <si>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</si>
  <si>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</si>
  <si>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</si>
  <si>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</si>
  <si>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</si>
  <si>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</si>
  <si>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</si>
  <si>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</si>
  <si>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</si>
  <si>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</si>
  <si>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</si>
  <si>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</si>
  <si>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</si>
  <si>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</si>
  <si>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</si>
  <si>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</si>
  <si>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</si>
  <si>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</si>
  <si>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</si>
  <si>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</si>
  <si>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</si>
  <si>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</si>
  <si>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</si>
  <si>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</si>
  <si>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</si>
  <si>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</si>
  <si>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</si>
  <si>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</si>
  <si>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</si>
  <si>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</si>
  <si>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</si>
  <si>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</si>
  <si>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</si>
  <si>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</si>
  <si>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</si>
  <si>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</si>
  <si>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</si>
  <si>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</si>
  <si>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</si>
  <si>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</si>
  <si>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</si>
  <si>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</si>
  <si>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</si>
  <si>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</si>
  <si>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</si>
  <si>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</si>
  <si>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</si>
  <si>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</si>
  <si>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</si>
  <si>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</si>
  <si>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</si>
  <si>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</si>
  <si>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</si>
  <si>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</si>
  <si>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</si>
  <si>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</si>
  <si>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</si>
  <si>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</si>
  <si>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</si>
  <si>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</si>
  <si>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</si>
  <si>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</si>
  <si>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</si>
  <si>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</si>
  <si>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</si>
  <si>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</si>
  <si>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</si>
  <si>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</si>
  <si>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</si>
  <si>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</si>
  <si>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</si>
  <si>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</si>
  <si>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</si>
  <si>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</si>
  <si>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</si>
  <si>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</si>
  <si>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</si>
  <si>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</si>
  <si>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</si>
  <si>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</si>
  <si>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</si>
  <si>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</si>
  <si>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</si>
  <si>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</si>
  <si>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</si>
  <si>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</si>
  <si>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</si>
  <si>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</si>
  <si>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</si>
  <si>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</si>
  <si>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</si>
  <si>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</si>
  <si>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</si>
  <si>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</si>
  <si>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</si>
  <si>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</si>
  <si>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</si>
  <si>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</si>
  <si>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</si>
  <si>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</si>
  <si>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</si>
  <si>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</si>
  <si>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</si>
  <si>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</si>
  <si>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</si>
  <si>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</si>
  <si>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</si>
  <si>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</si>
  <si>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</si>
  <si>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</si>
  <si>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</si>
  <si>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</si>
  <si>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</si>
  <si>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</si>
  <si>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</si>
  <si>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</si>
  <si>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</si>
  <si>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</si>
  <si>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</si>
  <si>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</si>
  <si>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</si>
  <si>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</si>
  <si>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</si>
  <si>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</si>
  <si>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</si>
  <si>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</si>
  <si>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</si>
  <si>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</si>
  <si>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</si>
  <si>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</si>
  <si>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</si>
  <si>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</si>
  <si>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</si>
  <si>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</si>
  <si>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</si>
  <si>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</si>
  <si>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</si>
  <si>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</si>
  <si>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</si>
  <si>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</si>
  <si>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</si>
  <si>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</si>
  <si>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</si>
  <si>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</si>
  <si>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</si>
  <si>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</si>
  <si>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</si>
  <si>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</si>
  <si>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</si>
  <si>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</si>
  <si>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</si>
  <si>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</si>
  <si>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</si>
  <si>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</si>
  <si>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</si>
  <si>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</si>
  <si>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</si>
  <si>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</si>
  <si>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</si>
  <si>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</si>
  <si>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</si>
  <si>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</si>
  <si>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</si>
  <si>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</si>
  <si>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</si>
  <si>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</si>
  <si>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</si>
  <si>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</si>
  <si>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</si>
  <si>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</si>
  <si>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</si>
  <si>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</si>
  <si>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</si>
  <si>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</si>
  <si>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</si>
  <si>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</si>
  <si>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</si>
  <si>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</si>
  <si>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</si>
  <si>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</si>
  <si>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</si>
  <si>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</si>
  <si>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</si>
  <si>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</si>
  <si>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</si>
  <si>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</si>
  <si>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</si>
  <si>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</si>
  <si>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</si>
  <si>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</si>
  <si>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</si>
  <si>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</si>
  <si>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</si>
  <si>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</si>
  <si>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</si>
  <si>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</si>
  <si>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</si>
  <si>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</si>
  <si>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</si>
  <si>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</si>
  <si>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</si>
  <si>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</si>
  <si>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</si>
  <si>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</si>
  <si>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</si>
  <si>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</si>
  <si>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</si>
  <si>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</si>
  <si>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</si>
  <si>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</si>
  <si>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</si>
  <si>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</si>
  <si>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</si>
  <si>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</si>
  <si>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</si>
  <si>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</si>
  <si>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</si>
  <si>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</si>
  <si>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</si>
  <si>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</si>
  <si>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</si>
  <si>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</si>
  <si>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</si>
  <si>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</si>
  <si>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</si>
  <si>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</si>
  <si>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</si>
  <si>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</si>
  <si>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</si>
  <si>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</si>
  <si>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</si>
  <si>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</si>
  <si>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</si>
  <si>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</si>
  <si>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</si>
  <si>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</si>
  <si>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</si>
  <si>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</si>
  <si>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</si>
  <si>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</si>
  <si>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</si>
  <si>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</si>
  <si>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</si>
  <si>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</si>
  <si>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</si>
  <si>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</si>
  <si>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</si>
  <si>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</si>
  <si>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</si>
  <si>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</si>
  <si>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</si>
  <si>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</si>
  <si>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</si>
  <si>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</si>
  <si>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</si>
  <si>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</si>
  <si>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</si>
  <si>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</si>
  <si>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</si>
  <si>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</si>
  <si>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</si>
  <si>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</si>
  <si>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</si>
  <si>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</si>
  <si>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</si>
  <si>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</si>
  <si>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</si>
  <si>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</si>
  <si>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</si>
  <si>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</si>
  <si>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</si>
  <si>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</si>
  <si>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</si>
  <si>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</si>
  <si>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</si>
  <si>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</si>
  <si>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</si>
  <si>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</si>
  <si>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</si>
  <si>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</si>
  <si>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</si>
  <si>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</si>
  <si>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</si>
  <si>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</si>
  <si>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</si>
  <si>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</si>
  <si>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</si>
  <si>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</si>
  <si>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</si>
  <si>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</si>
  <si>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</si>
  <si>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</si>
  <si>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</si>
  <si>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</si>
  <si>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</si>
  <si>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</si>
  <si>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</si>
  <si>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</si>
  <si>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</si>
  <si>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</si>
  <si>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</si>
  <si>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</si>
  <si>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</si>
  <si>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</si>
  <si>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</si>
  <si>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</si>
  <si>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</si>
  <si>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</si>
  <si>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</si>
  <si>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</si>
  <si>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</si>
  <si>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</si>
  <si>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</si>
  <si>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</si>
  <si>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</si>
  <si>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</si>
  <si>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</si>
  <si>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</si>
  <si>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</si>
  <si>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</si>
  <si>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</si>
  <si>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</si>
  <si>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</si>
  <si>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</si>
  <si>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</si>
  <si>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</si>
  <si>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</si>
  <si>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</si>
  <si>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</si>
  <si>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</si>
  <si>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</si>
  <si>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</si>
  <si>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</si>
  <si>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</si>
  <si>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</si>
  <si>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</si>
  <si>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</si>
  <si>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</si>
  <si>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</si>
  <si>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</si>
  <si>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</si>
  <si>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</si>
  <si>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</si>
  <si>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</si>
  <si>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</si>
  <si>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</si>
  <si>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</si>
  <si>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</si>
  <si>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</si>
  <si>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</si>
  <si>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</si>
  <si>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</si>
  <si>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</si>
  <si>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</si>
  <si>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</si>
  <si>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</si>
  <si>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</si>
  <si>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</si>
  <si>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</si>
  <si>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</si>
  <si>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</si>
  <si>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</si>
  <si>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</si>
  <si>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</si>
  <si>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</si>
  <si>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</si>
  <si>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</si>
  <si>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</si>
  <si>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</si>
  <si>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</si>
  <si>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</si>
  <si>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</si>
  <si>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</si>
  <si>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</si>
  <si>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</si>
  <si>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</si>
  <si>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</si>
  <si>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</si>
  <si>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</si>
  <si>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</si>
  <si>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</si>
  <si>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</si>
  <si>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</si>
  <si>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</si>
  <si>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</si>
  <si>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</si>
  <si>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</si>
  <si>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</si>
  <si>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</si>
  <si>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</si>
  <si>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</si>
  <si>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</si>
  <si>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</si>
  <si>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</si>
  <si>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</si>
  <si>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</si>
  <si>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</si>
  <si>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</si>
  <si>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</si>
  <si>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</si>
  <si>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</si>
  <si>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</si>
  <si>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</si>
  <si>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</si>
  <si>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</si>
  <si>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</si>
  <si>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</si>
  <si>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</si>
  <si>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</si>
  <si>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</si>
  <si>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</si>
  <si>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</si>
  <si>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</si>
  <si>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</si>
  <si>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</si>
  <si>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</si>
  <si>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</si>
  <si>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</si>
  <si>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</si>
  <si>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</si>
  <si>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</si>
  <si>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</si>
  <si>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</si>
  <si>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</si>
  <si>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</si>
  <si>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</si>
  <si>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</si>
  <si>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</si>
  <si>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</si>
  <si>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</si>
  <si>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</si>
  <si>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</si>
  <si>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</si>
  <si>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</si>
  <si>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</si>
  <si>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</si>
  <si>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</si>
  <si>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</si>
  <si>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</si>
  <si>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</si>
  <si>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</si>
  <si>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</si>
  <si>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</si>
  <si>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</si>
  <si>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</si>
  <si>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</si>
  <si>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</si>
  <si>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</si>
  <si>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</si>
  <si>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</si>
  <si>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</si>
  <si>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</si>
  <si>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</si>
  <si>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</si>
  <si>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</si>
  <si>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</si>
  <si>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</si>
  <si>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</si>
  <si>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</si>
  <si>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</si>
  <si>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</si>
  <si>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</si>
  <si>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</si>
  <si>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</si>
  <si>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</si>
  <si>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</si>
  <si>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</si>
  <si>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</si>
  <si>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</si>
  <si>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</si>
  <si>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</si>
  <si>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</si>
  <si>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</si>
  <si>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</si>
  <si>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</si>
  <si>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</si>
  <si>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</si>
  <si>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</si>
  <si>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</si>
  <si>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</si>
  <si>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</si>
  <si>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</si>
  <si>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</si>
  <si>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</si>
  <si>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</si>
  <si>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</si>
  <si>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</si>
  <si>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</si>
  <si>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</si>
  <si>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</si>
  <si>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</si>
  <si>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</si>
  <si>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</si>
  <si>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</si>
  <si>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</si>
  <si>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</si>
  <si>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</si>
  <si>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</si>
  <si>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</si>
  <si>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</si>
  <si>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</si>
  <si>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</si>
  <si>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</si>
  <si>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</si>
  <si>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</si>
  <si>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</si>
  <si>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</si>
  <si>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</si>
  <si>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</si>
  <si>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</si>
  <si>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</si>
  <si>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</si>
  <si>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</si>
  <si>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</si>
  <si>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</si>
  <si>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</si>
  <si>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</si>
  <si>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</si>
  <si>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</si>
  <si>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</si>
  <si>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</si>
  <si>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</si>
  <si>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</si>
  <si>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</si>
  <si>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</si>
  <si>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</si>
  <si>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</si>
  <si>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</si>
  <si>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</si>
  <si>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</si>
  <si>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</si>
  <si>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</si>
  <si>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</si>
  <si>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</si>
  <si>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</si>
  <si>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</si>
  <si>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</si>
  <si>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</si>
  <si>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</si>
  <si>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</si>
  <si>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</si>
  <si>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</si>
  <si>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</si>
  <si>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</si>
  <si>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</si>
  <si>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</si>
  <si>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</si>
  <si>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</si>
  <si>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</si>
  <si>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</si>
  <si>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</si>
  <si>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</si>
  <si>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</si>
  <si>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</si>
  <si>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</si>
  <si>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</si>
  <si>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</si>
  <si>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</si>
  <si>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</si>
  <si>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</si>
  <si>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</si>
  <si>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</si>
  <si>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</si>
  <si>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</si>
  <si>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</si>
  <si>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</si>
  <si>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</si>
  <si>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</si>
  <si>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</si>
  <si>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</si>
  <si>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</si>
  <si>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</si>
  <si>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</si>
  <si>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</si>
  <si>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</si>
  <si>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</si>
  <si>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</si>
  <si>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</si>
  <si>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</si>
  <si>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</si>
  <si>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</si>
  <si>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</si>
  <si>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</si>
  <si>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</si>
  <si>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</si>
  <si>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</si>
  <si>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</si>
  <si>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</si>
  <si>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</si>
  <si>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</si>
  <si>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</si>
  <si>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</si>
  <si>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</si>
  <si>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</si>
  <si>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</si>
  <si>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</si>
  <si>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</si>
  <si>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</si>
  <si>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</si>
  <si>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</si>
  <si>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</si>
  <si>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</si>
  <si>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</si>
  <si>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</si>
  <si>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</si>
  <si>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</si>
  <si>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</si>
  <si>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</si>
  <si>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</si>
  <si>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</si>
  <si>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</si>
  <si>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</si>
  <si>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</si>
  <si>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</si>
  <si>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</si>
  <si>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</si>
  <si>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</si>
  <si>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</si>
  <si>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</si>
  <si>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</si>
  <si>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</si>
  <si>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</si>
  <si>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</si>
  <si>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</si>
  <si>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</si>
  <si>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</si>
  <si>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</si>
  <si>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</si>
  <si>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</si>
  <si>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</si>
  <si>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</si>
  <si>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</si>
  <si>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</si>
  <si>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</si>
  <si>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</si>
  <si>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</si>
  <si>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</si>
  <si>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</si>
  <si>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</si>
  <si>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</si>
  <si>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</si>
  <si>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</si>
  <si>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</si>
  <si>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</si>
  <si>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</si>
  <si>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</si>
  <si>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</si>
  <si>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</si>
  <si>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</si>
  <si>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</si>
  <si>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</si>
  <si>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</si>
  <si>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</si>
  <si>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</si>
  <si>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</si>
  <si>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</si>
  <si>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</si>
  <si>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</si>
  <si>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</si>
  <si>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</si>
  <si>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</si>
  <si>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</si>
  <si>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</si>
  <si>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</si>
  <si>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</si>
  <si>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</si>
  <si>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</si>
  <si>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</si>
  <si>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</si>
  <si>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</si>
  <si>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</si>
  <si>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</si>
  <si>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</si>
  <si>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</si>
  <si>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</si>
  <si>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</si>
  <si>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</si>
  <si>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</si>
  <si>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</si>
  <si>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</si>
  <si>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</si>
  <si>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</si>
  <si>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</si>
  <si>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</si>
  <si>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</si>
  <si>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</si>
  <si>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</si>
  <si>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</si>
  <si>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</si>
  <si>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</si>
  <si>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</si>
  <si>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</si>
  <si>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</si>
  <si>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</si>
  <si>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</si>
  <si>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</si>
  <si>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</si>
  <si>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</si>
  <si>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</si>
  <si>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</si>
  <si>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</si>
  <si>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</si>
  <si>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</si>
  <si>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</si>
  <si>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</si>
  <si>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</si>
  <si>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</si>
  <si>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</si>
  <si>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</si>
  <si>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</si>
  <si>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</si>
  <si>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</si>
  <si>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</si>
  <si>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</si>
  <si>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</si>
  <si>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</si>
  <si>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</si>
  <si>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</si>
  <si>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</si>
  <si>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</si>
  <si>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</si>
  <si>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</si>
  <si>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</si>
  <si>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</si>
  <si>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</si>
  <si>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</si>
  <si>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</si>
  <si>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</si>
  <si>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</si>
  <si>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</si>
  <si>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</si>
  <si>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</si>
  <si>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</si>
  <si>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</si>
  <si>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</si>
  <si>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</si>
  <si>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</si>
  <si>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</si>
  <si>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</si>
  <si>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</si>
  <si>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</si>
  <si>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</si>
  <si>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</si>
  <si>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</si>
  <si>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</si>
  <si>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</si>
  <si>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</si>
  <si>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</si>
  <si>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</si>
  <si>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</si>
  <si>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</si>
  <si>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</si>
  <si>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</si>
  <si>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</si>
  <si>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</si>
  <si>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</si>
  <si>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</si>
  <si>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</si>
  <si>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</si>
  <si>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</si>
  <si>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</si>
  <si>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</si>
  <si>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</si>
  <si>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</si>
  <si>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</si>
  <si>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</si>
  <si>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</si>
  <si>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</si>
  <si>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</si>
  <si>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</si>
  <si>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</si>
  <si>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</si>
  <si>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</si>
  <si>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</si>
  <si>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</si>
  <si>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</si>
  <si>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</si>
  <si>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</si>
  <si>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</si>
  <si>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</si>
  <si>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</si>
  <si>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</si>
  <si>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</si>
  <si>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</si>
  <si>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</si>
  <si>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</si>
  <si>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</si>
  <si>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</si>
  <si>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</si>
  <si>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</si>
  <si>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</si>
  <si>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</si>
  <si>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</si>
  <si>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</si>
  <si>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</si>
  <si>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</si>
  <si>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</si>
  <si>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</si>
  <si>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</si>
  <si>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</si>
  <si>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</si>
  <si>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</si>
  <si>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</si>
  <si>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</si>
  <si>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</si>
  <si>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</si>
  <si>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</si>
  <si>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</si>
  <si>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</si>
  <si>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</si>
  <si>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</si>
  <si>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</si>
  <si>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</si>
  <si>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</si>
  <si>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</si>
  <si>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</si>
  <si>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</si>
  <si>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</si>
  <si>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</si>
  <si>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</si>
  <si>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</si>
  <si>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</si>
  <si>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</si>
  <si>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</si>
  <si>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</si>
  <si>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</si>
  <si>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</si>
  <si>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</si>
  <si>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</si>
  <si>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</si>
  <si>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</si>
  <si>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</si>
  <si>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</si>
  <si>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</si>
  <si>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</si>
  <si>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</si>
  <si>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</si>
  <si>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</si>
  <si>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</si>
  <si>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</si>
  <si>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</si>
  <si>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</si>
  <si>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</si>
  <si>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</si>
  <si>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</si>
  <si>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</si>
  <si>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</si>
  <si>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</si>
  <si>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</si>
  <si>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</si>
  <si>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</si>
  <si>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</si>
  <si>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</si>
  <si>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</si>
  <si>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</si>
  <si>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</si>
  <si>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</si>
  <si>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</si>
  <si>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</si>
  <si>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</si>
  <si>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</si>
  <si>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</si>
  <si>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</si>
  <si>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</si>
  <si>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</si>
  <si>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</si>
  <si>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</si>
  <si>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</si>
  <si>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</si>
  <si>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</si>
  <si>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</si>
  <si>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</si>
  <si>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</si>
  <si>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</si>
  <si>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</si>
  <si>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</si>
  <si>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</si>
  <si>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</si>
  <si>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</si>
  <si>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</si>
  <si>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</si>
  <si>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</si>
  <si>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</si>
  <si>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</si>
  <si>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</si>
  <si>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</si>
  <si>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</si>
  <si>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</si>
  <si>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</si>
  <si>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</si>
  <si>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</si>
  <si>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</si>
  <si>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</si>
  <si>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</si>
  <si>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</si>
  <si>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</si>
  <si>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</si>
  <si>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</si>
  <si>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</si>
  <si>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</si>
  <si>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</si>
  <si>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</si>
  <si>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</si>
  <si>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</si>
  <si>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</si>
  <si>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</si>
  <si>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</si>
  <si>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</si>
  <si>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</si>
  <si>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</si>
  <si>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</si>
  <si>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</si>
  <si>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</si>
  <si>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</si>
  <si>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</si>
  <si>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</si>
  <si>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</si>
  <si>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</si>
  <si>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</si>
  <si>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</si>
  <si>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</si>
  <si>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</si>
  <si>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</si>
  <si>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</si>
  <si>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</si>
  <si>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</si>
  <si>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</si>
  <si>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</si>
  <si>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</si>
  <si>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</si>
  <si>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</si>
  <si>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</si>
  <si>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</si>
  <si>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</si>
  <si>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</si>
  <si>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</si>
  <si>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</si>
  <si>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</si>
  <si>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</si>
  <si>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</si>
  <si>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</si>
  <si>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</si>
  <si>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</si>
  <si>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</si>
  <si>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</si>
  <si>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</si>
  <si>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</si>
  <si>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</si>
  <si>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</si>
  <si>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</si>
  <si>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</si>
  <si>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</si>
  <si>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</si>
  <si>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</si>
  <si>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</si>
  <si>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</si>
  <si>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</si>
  <si>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</si>
  <si>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</si>
  <si>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</si>
  <si>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</si>
  <si>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</si>
  <si>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</si>
  <si>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</si>
  <si>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</si>
  <si>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</si>
  <si>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</si>
  <si>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</si>
  <si>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</si>
  <si>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</si>
  <si>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</si>
  <si>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</si>
  <si>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</si>
  <si>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</si>
  <si>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</si>
  <si>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</si>
  <si>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</si>
  <si>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</si>
  <si>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</si>
  <si>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</si>
  <si>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</si>
  <si>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</si>
  <si>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</si>
  <si>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</si>
  <si>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</si>
  <si>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</si>
  <si>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</si>
  <si>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</si>
  <si>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</si>
  <si>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</si>
  <si>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</si>
  <si>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</si>
  <si>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</si>
  <si>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</si>
  <si>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</si>
  <si>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</si>
  <si>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</si>
  <si>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</si>
  <si>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</si>
  <si>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</si>
  <si>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</si>
  <si>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</si>
  <si>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</si>
  <si>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</si>
  <si>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</si>
  <si>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</si>
  <si>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</si>
  <si>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</si>
  <si>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</si>
  <si>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</si>
  <si>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</si>
  <si>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</si>
  <si>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</si>
  <si>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</si>
  <si>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</si>
  <si>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</si>
  <si>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</si>
  <si>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</si>
  <si>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</si>
  <si>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</si>
  <si>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</si>
  <si>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</si>
  <si>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</si>
  <si>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</si>
  <si>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</si>
  <si>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</si>
  <si>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</si>
  <si>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</si>
  <si>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</si>
  <si>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</si>
  <si>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</si>
  <si>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</si>
  <si>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</si>
  <si>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</si>
  <si>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</si>
  <si>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</si>
  <si>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</si>
  <si>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</si>
  <si>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</si>
  <si>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</si>
  <si>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</si>
  <si>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</si>
  <si>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</si>
  <si>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</si>
  <si>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</si>
  <si>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</si>
  <si>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</si>
  <si>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</si>
  <si>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</si>
  <si>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</si>
  <si>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</si>
  <si>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</si>
  <si>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</si>
  <si>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</si>
  <si>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</si>
  <si>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</si>
  <si>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</si>
  <si>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</si>
  <si>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</si>
  <si>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</si>
  <si>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</si>
  <si>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</si>
  <si>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</si>
  <si>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</si>
  <si>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</si>
  <si>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</si>
  <si>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</si>
  <si>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</si>
  <si>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</si>
  <si>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</si>
  <si>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</si>
  <si>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</si>
  <si>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</si>
  <si>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</si>
  <si>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</si>
  <si>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</si>
  <si>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</si>
  <si>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</si>
  <si>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</si>
  <si>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</si>
  <si>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</si>
  <si>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</si>
  <si>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</si>
  <si>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</si>
  <si>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</si>
  <si>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</si>
  <si>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</si>
  <si>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</si>
  <si>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</si>
  <si>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</si>
  <si>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</si>
  <si>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</si>
  <si>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</si>
  <si>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</si>
  <si>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</si>
  <si>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</si>
  <si>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</si>
  <si>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</si>
  <si>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</si>
  <si>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</si>
  <si>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</si>
  <si>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</si>
  <si>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</si>
  <si>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</si>
  <si>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</si>
  <si>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</si>
  <si>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</si>
  <si>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</si>
  <si>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</si>
  <si>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</si>
  <si>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</si>
  <si>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</si>
  <si>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</si>
  <si>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</si>
  <si>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</si>
  <si>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</si>
  <si>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</si>
  <si>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</si>
  <si>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</si>
  <si>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</si>
  <si>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</si>
  <si>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</si>
  <si>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</si>
  <si>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</si>
  <si>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</si>
  <si>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</si>
  <si>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</si>
  <si>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</si>
  <si>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</si>
  <si>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</si>
  <si>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</si>
  <si>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</si>
  <si>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</si>
  <si>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</si>
  <si>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</si>
  <si>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</si>
  <si>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</si>
  <si>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</si>
  <si>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</si>
  <si>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</si>
  <si>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</si>
  <si>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</si>
  <si>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</si>
  <si>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</si>
  <si>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</si>
  <si>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</si>
  <si>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</si>
  <si>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</si>
  <si>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</si>
  <si>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</si>
  <si>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</si>
  <si>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</si>
  <si>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</si>
  <si>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</si>
  <si>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</si>
  <si>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</si>
  <si>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</si>
  <si>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</si>
  <si>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</si>
  <si>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</si>
  <si>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</si>
  <si>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</si>
  <si>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</si>
  <si>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</si>
  <si>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</si>
  <si>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</si>
  <si>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</si>
  <si>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</si>
  <si>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</si>
  <si>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</si>
  <si>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</si>
  <si>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</si>
  <si>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</si>
  <si>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</si>
  <si>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</si>
  <si>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</si>
  <si>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</si>
  <si>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</si>
  <si>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</si>
  <si>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</si>
  <si>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</si>
  <si>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</si>
  <si>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</si>
  <si>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</si>
  <si>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</si>
  <si>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</si>
  <si>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</si>
  <si>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</si>
  <si>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</si>
  <si>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</si>
  <si>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</si>
  <si>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</si>
  <si>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</si>
  <si>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</si>
  <si>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</si>
  <si>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</si>
  <si>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</si>
  <si>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</si>
  <si>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</si>
  <si>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</si>
  <si>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</si>
  <si>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</si>
  <si>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</si>
  <si>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</si>
  <si>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</si>
  <si>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</si>
  <si>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</si>
  <si>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</si>
  <si>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</si>
  <si>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</si>
  <si>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</si>
  <si>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</si>
  <si>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</si>
  <si>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</si>
  <si>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</si>
  <si>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</si>
  <si>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</si>
  <si>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</si>
  <si>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</si>
  <si>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</si>
  <si>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</si>
  <si>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</si>
  <si>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</si>
  <si>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</si>
  <si>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</si>
  <si>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</si>
  <si>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</si>
  <si>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</si>
  <si>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</si>
  <si>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</si>
  <si>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</si>
  <si>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</si>
  <si>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</si>
  <si>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</si>
  <si>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</si>
  <si>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</si>
  <si>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</si>
  <si>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</si>
  <si>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</si>
  <si>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</si>
  <si>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</si>
  <si>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</si>
  <si>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</si>
  <si>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</si>
  <si>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</si>
  <si>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</si>
  <si>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</si>
  <si>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</si>
  <si>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</si>
  <si>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</si>
  <si>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</si>
  <si>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</si>
  <si>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</si>
  <si>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</si>
  <si>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</si>
  <si>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</si>
  <si>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</si>
  <si>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</si>
  <si>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</si>
  <si>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</si>
  <si>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</si>
  <si>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</si>
  <si>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</si>
  <si>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</si>
  <si>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</si>
  <si>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</si>
  <si>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</si>
  <si>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</si>
  <si>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</si>
  <si>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</si>
  <si>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</si>
  <si>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</si>
  <si>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</si>
  <si>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</si>
  <si>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</si>
  <si>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</si>
  <si>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</si>
  <si>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</si>
  <si>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</si>
  <si>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</si>
  <si>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</si>
  <si>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</si>
  <si>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</si>
  <si>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</si>
  <si>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</si>
  <si>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</si>
  <si>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</si>
  <si>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</si>
  <si>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</si>
  <si>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</si>
  <si>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</si>
  <si>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</si>
  <si>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</si>
  <si>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</si>
  <si>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</si>
  <si>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</si>
  <si>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</si>
  <si>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</si>
  <si>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</si>
  <si>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</si>
  <si>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</si>
  <si>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</si>
  <si>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</si>
  <si>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</si>
  <si>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</si>
  <si>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</si>
  <si>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</si>
  <si>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</si>
  <si>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</si>
  <si>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</si>
  <si>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</si>
  <si>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</si>
  <si>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</si>
  <si>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</si>
  <si>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</si>
  <si>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</si>
  <si>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</si>
  <si>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</si>
  <si>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</si>
  <si>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</si>
  <si>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</si>
  <si>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</si>
  <si>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</si>
  <si>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</si>
  <si>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</si>
  <si>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</si>
  <si>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</si>
  <si>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</si>
  <si>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</si>
  <si>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</si>
  <si>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</si>
  <si>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</si>
  <si>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</si>
  <si>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</si>
  <si>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</si>
  <si>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</si>
  <si>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</si>
  <si>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</si>
  <si>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</si>
  <si>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</si>
  <si>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</si>
  <si>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</si>
  <si>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</si>
  <si>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</si>
  <si>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</si>
  <si>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</si>
  <si>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</si>
  <si>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</si>
  <si>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</si>
  <si>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</si>
  <si>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</si>
  <si>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</si>
  <si>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</si>
  <si>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</si>
  <si>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</si>
  <si>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</si>
  <si>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</si>
  <si>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</si>
  <si>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</si>
  <si>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</si>
  <si>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</si>
  <si>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</si>
  <si>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</si>
  <si>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</si>
  <si>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</si>
  <si>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</si>
  <si>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</si>
  <si>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</si>
  <si>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</si>
  <si>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</si>
  <si>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</si>
  <si>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</si>
  <si>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</si>
  <si>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</si>
  <si>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</si>
  <si>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</si>
  <si>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</si>
  <si>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</si>
  <si>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</si>
  <si>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</si>
  <si>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</si>
  <si>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</si>
  <si>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</si>
  <si>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</si>
  <si>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</si>
  <si>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</si>
  <si>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</si>
  <si>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</si>
  <si>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</si>
  <si>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</si>
  <si>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</si>
  <si>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</si>
  <si>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</si>
  <si>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</si>
  <si>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</si>
  <si>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</si>
  <si>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</si>
  <si>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</si>
  <si>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</si>
  <si>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</si>
  <si>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</si>
  <si>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</si>
  <si>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</si>
  <si>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</si>
  <si>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</si>
  <si>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</si>
  <si>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</si>
  <si>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</si>
  <si>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</si>
  <si>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</si>
  <si>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</si>
  <si>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</si>
  <si>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</si>
  <si>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</si>
  <si>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</si>
  <si>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</si>
  <si>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</si>
  <si>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</si>
  <si>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</si>
  <si>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</si>
  <si>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</si>
  <si>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</si>
  <si>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</si>
  <si>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</si>
  <si>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</si>
  <si>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</si>
  <si>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</si>
  <si>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</si>
  <si>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</si>
  <si>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</si>
  <si>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</si>
  <si>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</si>
  <si>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</si>
  <si>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</si>
  <si>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</si>
  <si>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</si>
  <si>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</si>
  <si>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</si>
  <si>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</si>
  <si>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</si>
  <si>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</si>
  <si>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</si>
  <si>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</si>
  <si>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</si>
  <si>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</si>
  <si>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</si>
  <si>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</si>
  <si>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</si>
  <si>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</si>
  <si>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</si>
  <si>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</si>
  <si>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</si>
  <si>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</si>
  <si>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</si>
  <si>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</si>
  <si>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</si>
  <si>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</si>
  <si>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</si>
  <si>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</si>
  <si>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</si>
  <si>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</si>
  <si>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</si>
  <si>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</si>
  <si>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</si>
  <si>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</si>
  <si>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</si>
  <si>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</si>
  <si>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</si>
  <si>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</si>
  <si>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</si>
  <si>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</si>
  <si>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</si>
  <si>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</si>
  <si>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</si>
  <si>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</si>
  <si>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</si>
  <si>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</si>
  <si>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</si>
  <si>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</si>
  <si>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</si>
  <si>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</si>
  <si>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</si>
  <si>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</si>
  <si>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</si>
  <si>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</si>
  <si>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</si>
  <si>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</si>
  <si>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</si>
  <si>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</si>
  <si>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</si>
  <si>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</si>
  <si>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</si>
  <si>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</si>
  <si>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</si>
  <si>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</si>
  <si>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</si>
  <si>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</si>
  <si>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</si>
  <si>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</si>
  <si>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</si>
  <si>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</si>
  <si>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</si>
  <si>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</si>
  <si>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</si>
  <si>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</si>
  <si>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</si>
  <si>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</si>
  <si>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</si>
  <si>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</si>
  <si>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</si>
  <si>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</si>
  <si>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</si>
  <si>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</si>
  <si>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</si>
  <si>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</si>
  <si>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</si>
  <si>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</si>
  <si>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</si>
  <si>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</si>
  <si>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</si>
  <si>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</si>
  <si>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</si>
  <si>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</si>
  <si>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</si>
  <si>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</si>
  <si>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</si>
  <si>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</si>
  <si>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</si>
  <si>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</si>
  <si>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</si>
  <si>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</si>
  <si>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</si>
  <si>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</si>
  <si>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</si>
  <si>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</si>
  <si>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</si>
  <si>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</si>
  <si>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</si>
  <si>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</si>
  <si>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</si>
  <si>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</si>
  <si>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</si>
  <si>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</si>
  <si>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</si>
  <si>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</si>
  <si>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</si>
  <si>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</si>
  <si>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</si>
  <si>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</si>
  <si>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</si>
  <si>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</si>
  <si>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</si>
  <si>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</si>
  <si>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</si>
  <si>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</si>
  <si>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</si>
  <si>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</si>
  <si>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</si>
  <si>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</si>
  <si>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</si>
  <si>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</si>
  <si>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</si>
  <si>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</si>
  <si>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</si>
  <si>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</si>
  <si>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</si>
  <si>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</si>
  <si>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</si>
  <si>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</si>
  <si>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</si>
  <si>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</si>
  <si>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</si>
  <si>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</si>
  <si>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</si>
  <si>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</si>
  <si>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</si>
  <si>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</si>
  <si>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</si>
  <si>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</si>
  <si>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</si>
  <si>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</si>
  <si>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</si>
  <si>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</si>
  <si>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</si>
  <si>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</si>
  <si>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</si>
  <si>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</si>
  <si>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</si>
  <si>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</si>
  <si>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</si>
  <si>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</si>
  <si>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</si>
  <si>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</si>
  <si>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</si>
  <si>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</si>
  <si>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</si>
  <si>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</si>
  <si>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</si>
  <si>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</si>
  <si>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</si>
  <si>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</si>
  <si>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</si>
  <si>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</si>
  <si>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</si>
  <si>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</si>
  <si>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</si>
  <si>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</si>
  <si>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</si>
  <si>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</si>
  <si>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</si>
  <si>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</si>
  <si>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</si>
  <si>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</si>
  <si>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</si>
  <si>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</si>
  <si>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</si>
  <si>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</si>
  <si>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</si>
  <si>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</si>
  <si>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</si>
  <si>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</si>
  <si>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</si>
  <si>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</si>
  <si>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</si>
  <si>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</si>
  <si>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</si>
  <si>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</si>
  <si>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</si>
  <si>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</si>
  <si>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</si>
  <si>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</si>
  <si>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</si>
  <si>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</si>
  <si>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</si>
  <si>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</si>
  <si>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</si>
  <si>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</si>
  <si>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</si>
  <si>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</si>
  <si>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</si>
  <si>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</si>
  <si>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</si>
  <si>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</si>
  <si>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</si>
  <si>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</si>
  <si>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</si>
  <si>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</si>
  <si>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</si>
  <si>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</si>
  <si>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</si>
  <si>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</si>
  <si>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</si>
  <si>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</si>
  <si>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</si>
  <si>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</si>
  <si>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</si>
  <si>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</si>
  <si>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</si>
  <si>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</si>
  <si>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</si>
  <si>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</si>
  <si>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</si>
  <si>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</si>
  <si>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</si>
  <si>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</si>
  <si>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</si>
  <si>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</si>
  <si>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</si>
  <si>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</si>
  <si>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</si>
  <si>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</si>
  <si>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</si>
  <si>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</si>
  <si>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</si>
  <si>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</si>
  <si>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</si>
  <si>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</si>
  <si>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</si>
  <si>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</si>
  <si>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</si>
  <si>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</si>
  <si>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</si>
  <si>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</si>
  <si>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</si>
  <si>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</si>
  <si>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</si>
  <si>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</si>
  <si>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</si>
  <si>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</si>
  <si>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</si>
  <si>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</si>
  <si>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</si>
  <si>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</si>
  <si>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</si>
  <si>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</si>
  <si>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</si>
  <si>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</si>
  <si>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</si>
  <si>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</si>
  <si>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</si>
  <si>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</si>
  <si>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</si>
  <si>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</si>
  <si>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</si>
  <si>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</si>
  <si>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</si>
  <si>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</si>
  <si>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</si>
  <si>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</si>
  <si>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</si>
  <si>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</si>
  <si>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</si>
  <si>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</si>
  <si>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</si>
  <si>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</si>
  <si>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</si>
  <si>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</si>
  <si>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</si>
  <si>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</si>
  <si>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</si>
  <si>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</si>
  <si>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</si>
  <si>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</si>
  <si>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</si>
  <si>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</si>
  <si>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</si>
  <si>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</si>
  <si>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</si>
  <si>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</si>
  <si>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</si>
  <si>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</si>
  <si>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</si>
  <si>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</si>
  <si>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</si>
  <si>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</si>
  <si>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</si>
  <si>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</si>
  <si>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</si>
  <si>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</si>
  <si>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</si>
  <si>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</si>
  <si>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</si>
  <si>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</si>
  <si>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</si>
  <si>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</si>
  <si>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</si>
  <si>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</si>
  <si>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</si>
  <si>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</si>
  <si>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</si>
  <si>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</si>
  <si>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</si>
  <si>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</si>
  <si>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</si>
  <si>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</si>
  <si>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</si>
  <si>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</si>
  <si>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</si>
  <si>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</si>
  <si>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</si>
  <si>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</si>
  <si>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</si>
  <si>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</si>
  <si>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</si>
  <si>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</si>
  <si>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</si>
  <si>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</si>
  <si>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</si>
  <si>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</si>
  <si>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</si>
  <si>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</si>
  <si>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</si>
  <si>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</si>
  <si>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</si>
  <si>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</si>
  <si>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</si>
  <si>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</si>
  <si>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</si>
  <si>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</si>
  <si>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</si>
  <si>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</si>
  <si>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</si>
  <si>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</si>
  <si>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</si>
  <si>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</si>
  <si>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</si>
  <si>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</si>
  <si>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</si>
  <si>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</si>
  <si>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</si>
  <si>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</si>
  <si>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</si>
  <si>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</si>
  <si>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</si>
  <si>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</si>
  <si>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</si>
  <si>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</si>
  <si>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</si>
  <si>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</si>
  <si>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</si>
  <si>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</si>
  <si>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</si>
  <si>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</si>
  <si>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</si>
  <si>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</si>
  <si>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</si>
  <si>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</si>
  <si>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</si>
  <si>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</si>
  <si>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</si>
  <si>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</si>
  <si>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</si>
  <si>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</si>
  <si>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</si>
  <si>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</si>
  <si>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</si>
  <si>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</si>
  <si>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</si>
  <si>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</si>
  <si>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</si>
  <si>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</si>
  <si>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</si>
  <si>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</si>
  <si>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</si>
  <si>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</si>
  <si>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</si>
  <si>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</si>
  <si>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</si>
  <si>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</si>
  <si>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</si>
  <si>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</si>
  <si>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</si>
  <si>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</si>
  <si>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</si>
  <si>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</si>
  <si>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</si>
  <si>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</si>
  <si>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</si>
  <si>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</si>
  <si>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</si>
  <si>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</si>
  <si>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</si>
  <si>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</si>
  <si>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</si>
  <si>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</si>
  <si>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</si>
  <si>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</si>
  <si>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</si>
  <si>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</si>
  <si>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</si>
  <si>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</si>
  <si>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</si>
  <si>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</si>
  <si>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</si>
  <si>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</si>
  <si>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</si>
  <si>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</si>
  <si>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</si>
  <si>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</si>
  <si>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</si>
  <si>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</si>
  <si>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</si>
  <si>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</si>
  <si>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</si>
  <si>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</si>
  <si>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</si>
  <si>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</si>
  <si>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</si>
  <si>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</si>
  <si>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</si>
  <si>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</si>
  <si>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</si>
  <si>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</si>
  <si>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</si>
  <si>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</si>
  <si>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</si>
  <si>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</si>
  <si>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</si>
  <si>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</si>
  <si>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</si>
  <si>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</si>
  <si>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</si>
  <si>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</si>
  <si>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</si>
  <si>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</si>
  <si>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</si>
  <si>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</si>
  <si>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</si>
  <si>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</si>
  <si>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</si>
  <si>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</si>
  <si>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</si>
  <si>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</si>
  <si>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</si>
  <si>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</si>
  <si>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</si>
  <si>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</si>
  <si>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</si>
  <si>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</si>
  <si>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</si>
  <si>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</si>
  <si>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</si>
  <si>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</si>
  <si>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</si>
  <si>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</si>
  <si>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</si>
  <si>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</si>
  <si>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</si>
  <si>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</si>
  <si>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</si>
  <si>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</si>
  <si>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</si>
  <si>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</si>
  <si>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</si>
  <si>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</si>
  <si>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</si>
  <si>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</si>
  <si>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</si>
  <si>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</si>
  <si>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</si>
  <si>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</si>
  <si>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</si>
  <si>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</si>
  <si>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</si>
  <si>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</si>
  <si>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</si>
  <si>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</si>
  <si>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</si>
  <si>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</si>
  <si>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</si>
  <si>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</si>
  <si>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</si>
  <si>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</si>
  <si>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</si>
  <si>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</si>
  <si>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</si>
  <si>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</si>
  <si>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</si>
  <si>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</si>
  <si>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</si>
  <si>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</si>
  <si>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</si>
  <si>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</si>
  <si>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</si>
  <si>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</si>
  <si>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</si>
  <si>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</si>
  <si>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</si>
  <si>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</si>
  <si>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</si>
  <si>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</si>
  <si>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</si>
  <si>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</si>
  <si>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</si>
  <si>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</si>
  <si>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</si>
  <si>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</si>
  <si>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</si>
  <si>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</si>
  <si>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</si>
  <si>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</si>
  <si>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</si>
  <si>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</si>
  <si>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</si>
  <si>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</si>
  <si>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</si>
  <si>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</si>
  <si>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</si>
  <si>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</si>
  <si>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</si>
  <si>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</si>
  <si>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</si>
  <si>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</si>
  <si>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</si>
  <si>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</si>
  <si>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</si>
  <si>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</si>
  <si>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</si>
  <si>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</si>
  <si>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</si>
  <si>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</si>
  <si>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</si>
  <si>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</si>
  <si>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</si>
  <si>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</si>
  <si>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</si>
  <si>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</si>
  <si>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</si>
  <si>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</si>
  <si>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</si>
  <si>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</si>
  <si>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</si>
  <si>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</si>
  <si>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</si>
  <si>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</si>
  <si>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</si>
  <si>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</si>
  <si>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</si>
  <si>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</si>
  <si>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</si>
  <si>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</si>
  <si>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</si>
  <si>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</si>
  <si>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</si>
  <si>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</si>
  <si>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</si>
  <si>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</si>
  <si>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</si>
  <si>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</si>
  <si>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</si>
  <si>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</si>
  <si>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</si>
  <si>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</si>
  <si>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</si>
  <si>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</si>
  <si>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</si>
  <si>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</si>
  <si>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</si>
  <si>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</si>
  <si>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</si>
  <si>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</si>
  <si>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</si>
  <si>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</si>
  <si>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</si>
  <si>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</si>
  <si>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</si>
  <si>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</si>
  <si>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</si>
  <si>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</si>
  <si>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</si>
  <si>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</si>
  <si>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</si>
  <si>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</si>
  <si>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</si>
  <si>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</si>
  <si>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</si>
  <si>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</si>
  <si>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</si>
  <si>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</si>
  <si>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</si>
  <si>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</si>
  <si>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</si>
  <si>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</si>
  <si>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</si>
  <si>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</si>
  <si>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</si>
  <si>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</si>
  <si>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</si>
  <si>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</si>
  <si>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</si>
  <si>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</si>
  <si>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</si>
  <si>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</si>
  <si>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</si>
  <si>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</si>
  <si>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</si>
  <si>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</si>
  <si>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</si>
  <si>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</si>
  <si>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</si>
  <si>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</si>
  <si>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</si>
  <si>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</si>
  <si>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</si>
  <si>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</si>
  <si>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</si>
  <si>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</si>
  <si>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</si>
  <si>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</si>
  <si>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</si>
  <si>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</si>
  <si>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</si>
  <si>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</si>
  <si>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</si>
  <si>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</si>
  <si>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</si>
  <si>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</si>
  <si>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</si>
  <si>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</si>
  <si>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</si>
  <si>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</si>
  <si>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</si>
  <si>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</si>
  <si>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</si>
  <si>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</si>
  <si>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</si>
  <si>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</si>
  <si>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</si>
  <si>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</si>
  <si>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</si>
  <si>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</si>
  <si>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</si>
  <si>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</si>
  <si>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</si>
  <si>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</si>
  <si>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</si>
  <si>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</si>
  <si>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</si>
  <si>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</si>
  <si>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</si>
  <si>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</si>
  <si>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</si>
  <si>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</si>
  <si>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</si>
  <si>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</si>
  <si>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</si>
  <si>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</si>
  <si>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</si>
  <si>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</si>
  <si>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</si>
  <si>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</si>
  <si>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</si>
  <si>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</si>
  <si>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</si>
  <si>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</si>
  <si>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</si>
  <si>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</si>
  <si>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</si>
  <si>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</si>
  <si>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</si>
  <si>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</si>
  <si>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</si>
  <si>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</si>
  <si>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</si>
  <si>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</si>
  <si>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</si>
  <si>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</si>
  <si>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</si>
  <si>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</si>
  <si>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</si>
  <si>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</si>
  <si>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</si>
  <si>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</si>
  <si>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</si>
  <si>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</si>
  <si>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</si>
  <si>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</si>
  <si>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</si>
  <si>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</si>
  <si>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</si>
  <si>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</si>
  <si>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</si>
  <si>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</si>
  <si>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</si>
  <si>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</si>
  <si>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</si>
  <si>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</si>
  <si>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</si>
  <si>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</si>
  <si>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</si>
  <si>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</si>
  <si>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</si>
  <si>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</si>
  <si>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</si>
  <si>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</si>
  <si>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</si>
  <si>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</si>
  <si>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</si>
  <si>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</si>
  <si>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</si>
  <si>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</si>
  <si>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</si>
  <si>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</si>
  <si>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</si>
  <si>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</si>
  <si>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</si>
  <si>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</si>
  <si>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</si>
  <si>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</si>
  <si>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</si>
  <si>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</si>
  <si>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</si>
  <si>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</si>
  <si>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</si>
  <si>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</si>
  <si>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</si>
  <si>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</si>
  <si>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</si>
  <si>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</si>
  <si>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</si>
  <si>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</si>
  <si>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</si>
  <si>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</si>
  <si>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</si>
  <si>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</si>
  <si>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</si>
  <si>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</si>
  <si>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</si>
  <si>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</si>
  <si>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</si>
  <si>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</si>
  <si>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</si>
  <si>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</si>
  <si>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</si>
  <si>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</si>
  <si>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</si>
  <si>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</si>
  <si>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</si>
  <si>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</si>
  <si>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</si>
  <si>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</si>
  <si>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</si>
  <si>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</si>
  <si>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</si>
  <si>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</si>
  <si>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</si>
  <si>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</si>
  <si>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</si>
  <si>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</si>
  <si>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</si>
  <si>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</si>
  <si>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</si>
  <si>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</si>
  <si>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</si>
  <si>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</si>
  <si>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</si>
  <si>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</si>
  <si>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</si>
  <si>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</si>
  <si>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</si>
  <si>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</si>
  <si>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</si>
  <si>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</si>
  <si>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</si>
  <si>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</si>
  <si>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</si>
  <si>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</si>
  <si>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</si>
  <si>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</si>
  <si>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</si>
  <si>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</si>
  <si>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</si>
  <si>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</si>
  <si>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</si>
  <si>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</si>
  <si>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</si>
  <si>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</si>
  <si>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</si>
  <si>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</si>
  <si>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</si>
  <si>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</si>
  <si>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</si>
  <si>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</si>
  <si>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</si>
  <si>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</si>
  <si>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</si>
  <si>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</si>
  <si>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</si>
  <si>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</si>
  <si>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</si>
  <si>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</si>
  <si>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</si>
  <si>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</si>
  <si>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</si>
  <si>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</si>
  <si>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</si>
  <si>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</si>
  <si>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</si>
  <si>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</si>
  <si>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</si>
  <si>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</si>
  <si>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</si>
  <si>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</si>
  <si>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</si>
  <si>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</si>
  <si>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</si>
  <si>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</si>
  <si>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</si>
  <si>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</si>
  <si>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</si>
  <si>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</si>
  <si>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</si>
  <si>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</si>
  <si>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</si>
  <si>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</si>
  <si>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</si>
  <si>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</si>
  <si>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</si>
  <si>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</si>
  <si>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</si>
  <si>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</si>
  <si>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</si>
  <si>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</si>
  <si>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</si>
  <si>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</si>
  <si>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</si>
  <si>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</si>
  <si>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</si>
  <si>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</si>
  <si>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</si>
  <si>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</si>
  <si>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</si>
  <si>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</si>
  <si>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</si>
  <si>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</si>
  <si>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</si>
  <si>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</si>
  <si>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</si>
  <si>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</si>
  <si>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</si>
  <si>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</si>
  <si>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</si>
  <si>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</si>
  <si>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</si>
  <si>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</si>
  <si>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</si>
  <si>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</si>
  <si>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</si>
  <si>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</si>
  <si>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</si>
  <si>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</si>
  <si>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</si>
  <si>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</si>
  <si>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</si>
  <si>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</si>
  <si>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</si>
  <si>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</si>
  <si>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</si>
  <si>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</si>
  <si>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</si>
  <si>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</si>
  <si>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</si>
  <si>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</si>
  <si>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</si>
  <si>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</si>
  <si>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</si>
  <si>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</si>
  <si>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</si>
  <si>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</si>
  <si>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</si>
  <si>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</si>
  <si>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</si>
  <si>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</si>
  <si>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</si>
  <si>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</si>
  <si>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</si>
  <si>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</si>
  <si>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</si>
  <si>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</si>
  <si>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</si>
  <si>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</si>
  <si>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</si>
  <si>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</si>
  <si>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</si>
  <si>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</si>
  <si>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</si>
  <si>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</si>
  <si>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</si>
  <si>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</si>
  <si>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</si>
  <si>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</si>
  <si>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</si>
  <si>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</si>
  <si>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</si>
  <si>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</si>
  <si>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</si>
  <si>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</si>
  <si>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</si>
  <si>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</si>
  <si>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</si>
  <si>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</si>
  <si>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</si>
  <si>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</si>
  <si>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</si>
  <si>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</si>
  <si>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</si>
  <si>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</si>
  <si>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</si>
  <si>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</si>
  <si>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</si>
  <si>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</si>
  <si>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</si>
  <si>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</si>
  <si>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</si>
  <si>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</si>
  <si>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</si>
  <si>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</si>
  <si>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</si>
  <si>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</si>
  <si>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</si>
  <si>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</si>
  <si>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</si>
  <si>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</si>
  <si>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</si>
  <si>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</si>
  <si>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</si>
  <si>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</si>
  <si>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</si>
  <si>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</si>
  <si>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</si>
  <si>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</si>
  <si>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</si>
  <si>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</si>
  <si>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</si>
  <si>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</si>
  <si>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</si>
  <si>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</si>
  <si>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</si>
  <si>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</si>
  <si>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</si>
  <si>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</si>
  <si>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</si>
  <si>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</si>
  <si>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</si>
  <si>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</si>
  <si>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</si>
  <si>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</si>
  <si>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</si>
  <si>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</si>
  <si>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</si>
  <si>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</si>
  <si>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</si>
  <si>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</si>
  <si>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</si>
  <si>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</si>
  <si>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</si>
  <si>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</si>
  <si>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</si>
  <si>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</si>
  <si>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</si>
  <si>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</si>
  <si>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</si>
  <si>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</si>
  <si>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</si>
  <si>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</si>
  <si>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</si>
  <si>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</si>
  <si>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</si>
  <si>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</si>
  <si>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</si>
  <si>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</si>
  <si>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</si>
  <si>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</si>
  <si>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</si>
  <si>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</si>
  <si>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</si>
  <si>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</si>
  <si>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</si>
  <si>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</si>
  <si>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</si>
  <si>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</si>
  <si>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</si>
  <si>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</si>
  <si>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</si>
  <si>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</si>
  <si>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</si>
  <si>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</si>
  <si>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</si>
  <si>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</si>
  <si>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</si>
  <si>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</si>
  <si>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</si>
  <si>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</si>
  <si>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</si>
  <si>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</si>
  <si>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</si>
  <si>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</si>
  <si>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</si>
  <si>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</si>
  <si>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</si>
  <si>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</si>
  <si>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</si>
  <si>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</si>
  <si>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</si>
  <si>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</si>
  <si>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</si>
  <si>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</si>
  <si>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</si>
  <si>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</si>
  <si>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</si>
  <si>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</si>
  <si>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</si>
  <si>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</si>
  <si>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</si>
  <si>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</si>
  <si>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</si>
  <si>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</si>
  <si>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</si>
  <si>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</si>
  <si>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</si>
  <si>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</si>
  <si>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</si>
  <si>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</si>
  <si>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</si>
  <si>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</si>
  <si>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</si>
  <si>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</si>
  <si>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</si>
  <si>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</si>
  <si>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</si>
  <si>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</si>
  <si>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</si>
  <si>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</si>
  <si>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</si>
  <si>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</si>
  <si>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</si>
  <si>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</si>
  <si>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</si>
  <si>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</si>
  <si>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</si>
  <si>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</si>
  <si>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</si>
  <si>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</si>
  <si>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</si>
  <si>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</si>
  <si>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</si>
  <si>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</si>
  <si>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</si>
  <si>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</si>
  <si>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</si>
  <si>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</si>
  <si>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</si>
  <si>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</si>
  <si>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</si>
  <si>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</si>
  <si>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</si>
  <si>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</si>
  <si>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</si>
  <si>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</si>
  <si>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</si>
  <si>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</si>
  <si>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</si>
  <si>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</si>
  <si>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</si>
  <si>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</si>
  <si>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</si>
  <si>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</si>
  <si>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</si>
  <si>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</si>
  <si>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</si>
  <si>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</si>
  <si>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</si>
  <si>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</si>
  <si>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</si>
  <si>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</si>
  <si>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</si>
  <si>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</si>
  <si>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</si>
  <si>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</si>
  <si>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</si>
  <si>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</si>
  <si>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</si>
  <si>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</si>
  <si>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</si>
  <si>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</si>
  <si>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</si>
  <si>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</si>
  <si>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</si>
  <si>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</si>
  <si>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</si>
  <si>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</si>
  <si>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</si>
  <si>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</si>
  <si>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</si>
  <si>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</si>
  <si>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</si>
  <si>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</si>
  <si>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</si>
  <si>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</si>
  <si>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</si>
  <si>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</si>
  <si>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</si>
  <si>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</si>
  <si>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</si>
  <si>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</si>
  <si>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</si>
  <si>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</si>
  <si>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</si>
  <si>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</si>
  <si>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</si>
  <si>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</si>
  <si>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</si>
  <si>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</si>
  <si>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</si>
  <si>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</si>
  <si>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</si>
  <si>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</si>
  <si>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</si>
  <si>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</si>
  <si>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</si>
  <si>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</si>
  <si>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</si>
  <si>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</si>
  <si>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</si>
  <si>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</si>
  <si>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</si>
  <si>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</si>
  <si>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</si>
  <si>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</si>
  <si>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</si>
  <si>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</si>
  <si>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</si>
  <si>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</si>
  <si>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</si>
  <si>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</si>
  <si>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</si>
  <si>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</si>
  <si>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</si>
  <si>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</si>
  <si>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</si>
  <si>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</si>
  <si>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</si>
  <si>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</si>
  <si>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</si>
  <si>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</si>
  <si>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</si>
  <si>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</si>
  <si>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</si>
  <si>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</si>
  <si>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</si>
  <si>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</si>
  <si>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</si>
  <si>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</si>
  <si>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</si>
  <si>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</si>
  <si>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</si>
  <si>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</si>
  <si>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</si>
  <si>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</si>
  <si>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</si>
  <si>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</si>
  <si>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</si>
  <si>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</si>
  <si>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</si>
  <si>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</si>
  <si>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</si>
  <si>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</si>
  <si>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</si>
  <si>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</si>
  <si>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</si>
  <si>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</si>
  <si>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</si>
  <si>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</si>
  <si>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</si>
  <si>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</si>
  <si>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</si>
  <si>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</si>
  <si>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</si>
  <si>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</si>
  <si>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</si>
  <si>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</si>
  <si>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</si>
  <si>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</si>
  <si>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</si>
  <si>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</si>
  <si>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</si>
  <si>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</si>
  <si>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</si>
  <si>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</si>
  <si>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</si>
  <si>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</si>
  <si>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</si>
  <si>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</si>
  <si>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</si>
  <si>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</si>
  <si>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</si>
  <si>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</si>
  <si>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</si>
  <si>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</si>
  <si>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</si>
  <si>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</si>
  <si>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</si>
  <si>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</si>
  <si>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</si>
  <si>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</si>
  <si>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</si>
  <si>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</si>
  <si>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</si>
  <si>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</si>
  <si>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</si>
  <si>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</si>
  <si>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</si>
  <si>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</si>
  <si>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</si>
  <si>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</si>
  <si>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</si>
  <si>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</si>
  <si>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</si>
  <si>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</si>
  <si>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</si>
  <si>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</si>
  <si>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</si>
  <si>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</si>
  <si>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</si>
  <si>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</si>
  <si>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</si>
  <si>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</si>
  <si>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</si>
  <si>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</si>
  <si>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</si>
  <si>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</si>
  <si>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</si>
  <si>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</si>
  <si>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</si>
  <si>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</si>
  <si>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</si>
  <si>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</si>
  <si>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</si>
  <si>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</si>
  <si>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</si>
  <si>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</si>
  <si>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</si>
  <si>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</si>
  <si>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</si>
  <si>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</si>
  <si>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</si>
  <si>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</si>
  <si>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</si>
  <si>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</si>
  <si>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</si>
  <si>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</si>
  <si>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</si>
  <si>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</si>
  <si>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</si>
  <si>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</si>
  <si>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</si>
  <si>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</si>
  <si>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</si>
  <si>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</si>
  <si>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</si>
  <si>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</si>
  <si>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</si>
  <si>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</si>
  <si>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</si>
  <si>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</si>
  <si>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</si>
  <si>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</si>
  <si>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</si>
  <si>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</si>
  <si>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</si>
  <si>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</si>
  <si>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</si>
  <si>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</si>
  <si>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</si>
  <si>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</si>
  <si>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</si>
  <si>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</si>
  <si>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</si>
  <si>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</si>
  <si>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</si>
  <si>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</si>
  <si>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</si>
  <si>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</si>
  <si>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</si>
  <si>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</si>
  <si>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</si>
  <si>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</si>
  <si>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</si>
  <si>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</si>
  <si>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</si>
  <si>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</si>
  <si>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</si>
  <si>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</si>
  <si>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</si>
  <si>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</si>
  <si>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</si>
  <si>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</si>
  <si>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</si>
  <si>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</si>
  <si>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</si>
  <si>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</si>
  <si>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</si>
  <si>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</si>
  <si>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</si>
  <si>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</si>
  <si>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</si>
  <si>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</si>
  <si>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</si>
  <si>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</si>
  <si>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</si>
  <si>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</si>
  <si>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</si>
  <si>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</si>
  <si>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</si>
  <si>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</si>
  <si>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</si>
  <si>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</si>
  <si>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</si>
  <si>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</si>
  <si>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</si>
  <si>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</si>
  <si>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</si>
  <si>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</si>
  <si>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</si>
  <si>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</si>
  <si>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</si>
  <si>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</si>
  <si>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</si>
  <si>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</si>
  <si>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</si>
  <si>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</si>
  <si>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</si>
  <si>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</si>
  <si>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</si>
  <si>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</si>
  <si>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</si>
  <si>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</si>
  <si>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</si>
  <si>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</si>
  <si>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</si>
  <si>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</si>
  <si>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</si>
  <si>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</si>
  <si>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</si>
  <si>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</si>
  <si>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</si>
  <si>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</si>
  <si>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</si>
  <si>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</si>
  <si>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</si>
  <si>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</si>
  <si>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</si>
  <si>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</si>
  <si>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</si>
  <si>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</si>
  <si>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</si>
  <si>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</si>
  <si>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</si>
  <si>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</si>
  <si>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</si>
  <si>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</si>
  <si>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</si>
  <si>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</si>
  <si>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</si>
  <si>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</si>
  <si>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</si>
  <si>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</si>
  <si>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</si>
  <si>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</si>
  <si>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</si>
  <si>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</si>
  <si>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</si>
  <si>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</si>
  <si>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</si>
  <si>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</si>
  <si>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</si>
  <si>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</si>
  <si>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</si>
  <si>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</si>
  <si>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</si>
  <si>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</si>
  <si>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</si>
  <si>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</si>
  <si>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</si>
  <si>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</si>
  <si>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</si>
  <si>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</si>
  <si>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</si>
  <si>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</si>
  <si>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</si>
  <si>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</si>
  <si>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</si>
  <si>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</si>
  <si>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</si>
  <si>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</si>
  <si>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</si>
  <si>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</si>
  <si>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</si>
  <si>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</si>
  <si>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</si>
  <si>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</si>
  <si>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</si>
  <si>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</si>
  <si>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</si>
  <si>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</si>
  <si>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</si>
  <si>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</si>
  <si>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</si>
  <si>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</si>
  <si>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</si>
  <si>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</si>
  <si>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</si>
  <si>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</si>
  <si>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</si>
  <si>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</si>
  <si>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</si>
  <si>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</si>
  <si>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</si>
  <si>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</si>
  <si>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</si>
  <si>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</si>
  <si>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</si>
  <si>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</si>
  <si>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</si>
  <si>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</si>
  <si>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</si>
  <si>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</si>
  <si>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</si>
  <si>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</si>
  <si>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</si>
  <si>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</si>
  <si>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</si>
  <si>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</si>
  <si>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</si>
  <si>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</si>
  <si>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</si>
  <si>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</si>
  <si>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</si>
  <si>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</si>
  <si>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</si>
  <si>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</si>
  <si>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</si>
  <si>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</si>
  <si>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</si>
  <si>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</si>
  <si>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</si>
  <si>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</si>
  <si>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</si>
  <si>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</si>
  <si>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</si>
  <si>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</si>
  <si>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</si>
  <si>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</si>
  <si>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</si>
  <si>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</si>
  <si>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</si>
  <si>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</si>
  <si>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</si>
  <si>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</si>
  <si>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</si>
  <si>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</si>
  <si>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</si>
  <si>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</si>
  <si>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</si>
  <si>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</si>
  <si>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</si>
  <si>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</si>
  <si>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</si>
  <si>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</si>
  <si>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</si>
  <si>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</si>
  <si>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</si>
  <si>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</si>
  <si>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</si>
  <si>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</si>
  <si>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</si>
  <si>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</si>
  <si>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</si>
  <si>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</si>
  <si>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</si>
  <si>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</si>
  <si>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</si>
  <si>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</si>
  <si>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</si>
  <si>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</si>
  <si>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</si>
  <si>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</si>
  <si>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</si>
  <si>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</si>
  <si>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</si>
  <si>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</si>
  <si>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</si>
  <si>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</si>
  <si>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</si>
  <si>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</si>
  <si>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</si>
  <si>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</si>
  <si>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</si>
  <si>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</si>
  <si>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</si>
  <si>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</si>
  <si>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</si>
  <si>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</si>
  <si>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</si>
  <si>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</si>
  <si>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</si>
  <si>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</si>
  <si>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</si>
  <si>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</si>
  <si>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</si>
  <si>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</si>
  <si>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</si>
  <si>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</si>
  <si>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</si>
  <si>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</si>
  <si>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</si>
  <si>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</si>
  <si>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</si>
  <si>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</si>
  <si>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</si>
  <si>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</si>
  <si>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</si>
  <si>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</si>
  <si>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</si>
  <si>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</si>
  <si>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</si>
  <si>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</si>
  <si>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</si>
  <si>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</si>
  <si>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</si>
  <si>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</si>
  <si>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</si>
  <si>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</si>
  <si>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</si>
  <si>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</si>
  <si>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</si>
  <si>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</si>
  <si>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</si>
  <si>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</si>
  <si>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</si>
  <si>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</si>
  <si>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</si>
  <si>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</si>
  <si>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</si>
  <si>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</si>
  <si>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</si>
  <si>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</si>
  <si>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</si>
  <si>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</si>
  <si>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</si>
  <si>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</si>
  <si>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</si>
  <si>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</si>
  <si>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</si>
  <si>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</si>
  <si>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</si>
  <si>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</si>
  <si>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</si>
  <si>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</si>
  <si>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</si>
  <si>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</si>
  <si>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</si>
  <si>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</si>
  <si>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</si>
  <si>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</si>
  <si>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</si>
  <si>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</si>
  <si>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</si>
  <si>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</si>
  <si>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</si>
  <si>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</si>
  <si>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</si>
  <si>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</si>
  <si>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</si>
  <si>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</si>
  <si>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</si>
  <si>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</si>
  <si>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</si>
  <si>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</si>
  <si>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</si>
  <si>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</si>
  <si>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</si>
  <si>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</si>
  <si>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</si>
  <si>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</si>
  <si>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</si>
  <si>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</si>
  <si>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</si>
  <si>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</si>
  <si>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</si>
  <si>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</si>
  <si>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</si>
  <si>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</si>
  <si>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</si>
  <si>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</si>
  <si>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</si>
  <si>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</si>
  <si>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</si>
  <si>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</si>
  <si>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</si>
  <si>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</si>
  <si>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</si>
  <si>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</si>
  <si>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</si>
  <si>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</si>
  <si>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</si>
  <si>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</si>
  <si>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</si>
  <si>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</si>
  <si>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</si>
  <si>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</si>
  <si>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</si>
  <si>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</si>
  <si>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</si>
  <si>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</si>
  <si>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</si>
  <si>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</si>
  <si>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</si>
  <si>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</si>
  <si>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</si>
  <si>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</si>
  <si>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</si>
  <si>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</si>
  <si>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</si>
  <si>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</si>
  <si>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</si>
  <si>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</si>
  <si>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</si>
  <si>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</si>
  <si>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</si>
  <si>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</si>
  <si>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</si>
  <si>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</si>
  <si>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</si>
  <si>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</si>
  <si>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</si>
  <si>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</si>
  <si>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</si>
  <si>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</si>
  <si>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</si>
  <si>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</si>
  <si>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</si>
  <si>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</si>
  <si>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</si>
  <si>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</si>
  <si>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</si>
  <si>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</si>
  <si>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</si>
  <si>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</si>
  <si>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</si>
  <si>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</si>
  <si>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</si>
  <si>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</si>
  <si>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</si>
  <si>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</si>
  <si>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</si>
  <si>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</si>
  <si>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</si>
  <si>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</si>
  <si>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</si>
  <si>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</si>
  <si>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</si>
  <si>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</si>
  <si>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</si>
  <si>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</si>
  <si>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</si>
  <si>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</si>
  <si>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</si>
  <si>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</si>
  <si>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</si>
  <si>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</si>
  <si>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</si>
  <si>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</si>
  <si>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</si>
  <si>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</si>
  <si>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</si>
  <si>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</si>
  <si>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</si>
  <si>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</si>
  <si>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</si>
  <si>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</si>
  <si>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</si>
  <si>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</si>
  <si>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</si>
  <si>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</si>
  <si>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</si>
  <si>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</si>
  <si>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</si>
  <si>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</si>
  <si>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</si>
  <si>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</si>
  <si>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</si>
  <si>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</si>
  <si>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</si>
  <si>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</si>
  <si>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</si>
  <si>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</si>
  <si>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</si>
  <si>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</si>
  <si>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</si>
  <si>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</si>
  <si>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</si>
  <si>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</si>
  <si>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</si>
  <si>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</si>
  <si>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</si>
  <si>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</si>
  <si>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</si>
  <si>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</si>
  <si>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</si>
  <si>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</si>
  <si>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</si>
  <si>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</si>
  <si>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</si>
  <si>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</si>
  <si>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</si>
  <si>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</si>
  <si>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</si>
  <si>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</si>
  <si>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</si>
  <si>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</si>
  <si>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</si>
  <si>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</si>
  <si>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</si>
  <si>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</si>
  <si>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</si>
  <si>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</si>
  <si>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</si>
  <si>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</si>
  <si>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</si>
  <si>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</si>
  <si>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</si>
  <si>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</si>
  <si>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</si>
  <si>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</si>
  <si>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</si>
  <si>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</si>
  <si>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</si>
  <si>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</si>
  <si>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</si>
  <si>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</si>
  <si>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</si>
  <si>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</si>
  <si>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</si>
  <si>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</si>
  <si>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</si>
  <si>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</si>
  <si>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</si>
  <si>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</si>
  <si>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</si>
  <si>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</si>
  <si>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</si>
  <si>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</si>
  <si>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</si>
  <si>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</si>
  <si>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</si>
  <si>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</si>
  <si>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</si>
  <si>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</si>
  <si>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</si>
  <si>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</si>
  <si>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</si>
  <si>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</si>
  <si>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</si>
  <si>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</si>
  <si>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</si>
  <si>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</si>
  <si>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</si>
  <si>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</si>
  <si>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</si>
  <si>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</si>
  <si>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</si>
  <si>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</si>
  <si>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</si>
  <si>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</si>
  <si>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</si>
  <si>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</si>
  <si>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</si>
  <si>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</si>
  <si>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</si>
  <si>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</si>
  <si>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</si>
  <si>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</si>
  <si>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</si>
  <si>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</si>
  <si>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</si>
  <si>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</si>
  <si>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</si>
  <si>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</si>
  <si>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</si>
  <si>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</si>
  <si>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</si>
  <si>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</si>
  <si>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</si>
  <si>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</si>
  <si>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</si>
  <si>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</si>
  <si>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</si>
  <si>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</si>
  <si>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</si>
  <si>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</si>
  <si>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</si>
  <si>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</si>
  <si>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</si>
  <si>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</si>
  <si>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</si>
  <si>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</si>
  <si>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</si>
  <si>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</si>
  <si>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</si>
  <si>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</si>
  <si>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</si>
  <si>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</si>
  <si>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</si>
  <si>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</si>
  <si>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</si>
  <si>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</si>
  <si>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</si>
  <si>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</si>
  <si>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</si>
  <si>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</si>
  <si>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</si>
  <si>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</si>
  <si>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</si>
  <si>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</si>
  <si>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</si>
  <si>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</si>
  <si>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</si>
  <si>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</si>
  <si>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</si>
  <si>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</si>
  <si>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</si>
  <si>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</si>
  <si>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</si>
  <si>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</si>
  <si>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</si>
  <si>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</si>
  <si>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</si>
  <si>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</si>
  <si>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</si>
  <si>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</si>
  <si>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</si>
  <si>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</si>
  <si>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</si>
  <si>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</si>
  <si>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</si>
  <si>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</si>
  <si>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</si>
  <si>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</si>
  <si>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</si>
  <si>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</si>
  <si>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</si>
  <si>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</si>
  <si>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</si>
  <si>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</si>
  <si>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</si>
  <si>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</si>
  <si>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</si>
  <si>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</si>
  <si>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</si>
  <si>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</si>
  <si>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</si>
  <si>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</si>
  <si>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</si>
  <si>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</si>
  <si>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</si>
  <si>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</si>
  <si>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</si>
  <si>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</si>
  <si>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</si>
  <si>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</si>
  <si>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</si>
  <si>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</si>
  <si>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</si>
  <si>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</si>
  <si>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</si>
  <si>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</si>
  <si>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</si>
  <si>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</si>
  <si>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</si>
  <si>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</si>
  <si>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</si>
  <si>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</si>
  <si>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</si>
  <si>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</si>
  <si>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</si>
  <si>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</si>
  <si>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</si>
  <si>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</si>
  <si>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</si>
  <si>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</si>
  <si>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</si>
  <si>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</si>
  <si>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</si>
  <si>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</si>
  <si>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</si>
  <si>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</si>
  <si>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</si>
  <si>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</si>
  <si>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</si>
  <si>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</si>
  <si>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</si>
  <si>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</si>
  <si>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</si>
  <si>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</si>
  <si>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</si>
  <si>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</si>
  <si>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</si>
  <si>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</si>
  <si>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</si>
  <si>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</si>
  <si>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</si>
  <si>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</si>
  <si>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</si>
  <si>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</si>
  <si>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</si>
  <si>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</si>
  <si>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</si>
  <si>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</si>
  <si>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</si>
  <si>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</si>
  <si>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</si>
  <si>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</si>
  <si>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</si>
  <si>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</si>
  <si>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</si>
  <si>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</si>
  <si>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</si>
  <si>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</si>
  <si>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</si>
  <si>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</si>
  <si>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</si>
  <si>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</si>
  <si>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</si>
  <si>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</si>
  <si>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</si>
  <si>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</si>
  <si>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</si>
  <si>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</si>
  <si>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</si>
  <si>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</si>
  <si>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</si>
  <si>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</si>
  <si>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</si>
  <si>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</si>
  <si>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</si>
  <si>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</si>
  <si>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</si>
  <si>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</si>
  <si>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</si>
  <si>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</si>
  <si>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</si>
  <si>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</si>
  <si>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</si>
  <si>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</si>
  <si>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</si>
  <si>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</si>
  <si>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</si>
  <si>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</si>
  <si>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</si>
  <si>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</si>
  <si>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</si>
  <si>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</si>
  <si>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</si>
  <si>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</si>
  <si>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</si>
  <si>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</si>
  <si>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</si>
  <si>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</si>
  <si>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</si>
  <si>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</si>
  <si>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</si>
  <si>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</si>
  <si>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</si>
  <si>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</si>
  <si>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</si>
  <si>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</si>
  <si>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</si>
  <si>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</si>
  <si>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</si>
  <si>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</si>
  <si>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</si>
  <si>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</si>
  <si>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</si>
  <si>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</si>
  <si>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</si>
  <si>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</si>
  <si>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</si>
  <si>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</si>
  <si>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</si>
  <si>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</si>
  <si>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</si>
  <si>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</si>
  <si>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</si>
  <si>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</si>
  <si>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</si>
  <si>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</si>
  <si>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</si>
  <si>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</si>
  <si>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</si>
  <si>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</si>
  <si>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</si>
  <si>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</si>
  <si>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</si>
  <si>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</si>
  <si>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</si>
  <si>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</si>
  <si>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</si>
  <si>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</si>
  <si>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</si>
  <si>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</si>
  <si>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</si>
  <si>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</si>
  <si>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</si>
  <si>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</si>
  <si>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</si>
  <si>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</si>
  <si>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</si>
  <si>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</si>
  <si>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</si>
  <si>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</si>
  <si>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</si>
  <si>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</si>
  <si>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</si>
  <si>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</si>
  <si>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</si>
  <si>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</si>
  <si>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</si>
  <si>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</si>
  <si>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</si>
  <si>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</si>
  <si>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</si>
  <si>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</si>
  <si>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</si>
  <si>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</si>
  <si>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</si>
  <si>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</si>
  <si>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</si>
  <si>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</si>
  <si>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</si>
  <si>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</si>
  <si>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</si>
  <si>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</si>
  <si>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</si>
  <si>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</si>
  <si>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</si>
  <si>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</si>
  <si>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</si>
  <si>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</si>
  <si>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</si>
  <si>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</si>
  <si>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</si>
  <si>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</si>
  <si>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</si>
  <si>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</si>
  <si>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</si>
  <si>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</si>
  <si>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</si>
  <si>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</si>
  <si>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</si>
  <si>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</si>
  <si>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</si>
  <si>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</si>
  <si>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</si>
  <si>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</si>
  <si>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</si>
  <si>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</si>
  <si>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</si>
  <si>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</si>
  <si>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</si>
  <si>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</si>
  <si>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</si>
  <si>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</si>
  <si>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</si>
  <si>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</si>
  <si>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</si>
  <si>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</si>
  <si>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</si>
  <si>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</si>
  <si>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</si>
  <si>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</si>
  <si>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</si>
  <si>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</si>
  <si>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</si>
  <si>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</si>
  <si>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</si>
  <si>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</si>
  <si>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</si>
  <si>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</si>
  <si>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</si>
  <si>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</si>
  <si>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</si>
  <si>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</si>
  <si>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</si>
  <si>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</si>
  <si>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</si>
  <si>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</si>
  <si>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</si>
  <si>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</si>
  <si>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</si>
  <si>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</si>
  <si>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</si>
  <si>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</si>
  <si>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</si>
  <si>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</si>
  <si>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</si>
  <si>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</si>
  <si>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</si>
  <si>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</si>
  <si>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</si>
  <si>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</si>
  <si>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</si>
  <si>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</si>
  <si>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</si>
  <si>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</si>
  <si>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</si>
  <si>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</si>
  <si>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</si>
  <si>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</si>
  <si>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</si>
  <si>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</si>
  <si>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</si>
  <si>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</si>
  <si>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</si>
  <si>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</si>
  <si>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</si>
  <si>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</si>
  <si>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</si>
  <si>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</si>
  <si>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</si>
  <si>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</si>
  <si>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</si>
  <si>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</si>
  <si>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</si>
  <si>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</si>
  <si>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</si>
  <si>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</si>
  <si>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</si>
  <si>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</si>
  <si>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</si>
  <si>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</si>
  <si>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</si>
  <si>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</si>
  <si>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</si>
  <si>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</si>
  <si>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</si>
  <si>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</si>
  <si>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</si>
  <si>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</si>
  <si>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</si>
  <si>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</si>
  <si>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</si>
  <si>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</si>
  <si>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</si>
  <si>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</si>
  <si>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</si>
  <si>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</si>
  <si>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</si>
  <si>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</si>
  <si>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</si>
  <si>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</si>
  <si>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</si>
  <si>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</si>
  <si>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</si>
  <si>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</si>
  <si>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</si>
  <si>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</si>
  <si>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</si>
  <si>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</si>
  <si>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</si>
  <si>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</si>
  <si>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</si>
  <si>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</si>
  <si>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</si>
  <si>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</si>
  <si>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</si>
  <si>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</si>
  <si>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</si>
  <si>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</si>
  <si>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</si>
  <si>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</si>
  <si>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</si>
  <si>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</si>
  <si>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</si>
  <si>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</si>
  <si>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</si>
  <si>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</si>
  <si>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</si>
  <si>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</si>
  <si>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</si>
  <si>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</si>
  <si>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</si>
  <si>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</si>
  <si>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</si>
  <si>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</si>
  <si>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</si>
  <si>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</si>
  <si>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</si>
  <si>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</si>
  <si>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</si>
  <si>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</si>
  <si>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</si>
  <si>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</si>
  <si>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</si>
  <si>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</si>
  <si>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</si>
  <si>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</si>
  <si>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</si>
  <si>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</si>
  <si>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</si>
  <si>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</si>
  <si>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</si>
  <si>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</si>
  <si>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</si>
  <si>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</si>
  <si>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</si>
  <si>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</si>
  <si>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</si>
  <si>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</si>
  <si>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</si>
  <si>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</si>
  <si>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</si>
  <si>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</si>
  <si>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</si>
  <si>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</si>
  <si>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</si>
  <si>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</si>
  <si>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</si>
  <si>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</si>
  <si>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</si>
  <si>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</si>
  <si>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</si>
  <si>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</si>
  <si>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</si>
  <si>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</si>
  <si>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</si>
  <si>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</si>
  <si>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</si>
  <si>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</si>
  <si>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</si>
  <si>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</si>
  <si>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</si>
  <si>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</si>
  <si>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</si>
  <si>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</si>
  <si>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</si>
  <si>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</si>
  <si>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</si>
  <si>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</si>
  <si>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</si>
  <si>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</si>
  <si>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</si>
  <si>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</si>
  <si>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</si>
  <si>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</si>
  <si>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</si>
  <si>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</si>
  <si>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</si>
  <si>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</si>
  <si>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</si>
  <si>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</si>
  <si>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</si>
  <si>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</si>
  <si>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</si>
  <si>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</si>
  <si>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</si>
  <si>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</si>
  <si>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</si>
  <si>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</si>
  <si>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</si>
  <si>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</si>
  <si>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</si>
  <si>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</si>
  <si>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</si>
  <si>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</si>
  <si>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</si>
  <si>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</si>
  <si>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</si>
  <si>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</si>
  <si>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</si>
  <si>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</si>
  <si>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</si>
  <si>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</si>
  <si>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</si>
  <si>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</si>
  <si>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</si>
  <si>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</si>
  <si>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</si>
  <si>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</si>
  <si>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</si>
  <si>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</si>
  <si>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</si>
  <si>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</si>
  <si>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</si>
  <si>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</si>
  <si>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</si>
  <si>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</si>
  <si>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</si>
  <si>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</si>
  <si>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</si>
  <si>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</si>
  <si>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</si>
  <si>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</si>
  <si>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</si>
  <si>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</si>
  <si>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</si>
  <si>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</si>
  <si>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</si>
  <si>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</si>
  <si>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</si>
  <si>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</si>
  <si>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</si>
  <si>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</si>
  <si>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</si>
  <si>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</si>
  <si>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</si>
  <si>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</si>
  <si>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</si>
  <si>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</si>
  <si>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</si>
  <si>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</si>
  <si>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</si>
  <si>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</si>
  <si>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</si>
  <si>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</si>
  <si>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</si>
  <si>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</si>
  <si>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</si>
  <si>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</si>
  <si>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</si>
  <si>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</si>
  <si>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</si>
  <si>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</si>
  <si>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</si>
  <si>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</si>
  <si>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</si>
  <si>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</si>
  <si>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</si>
  <si>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</si>
  <si>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</si>
  <si>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</si>
  <si>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</si>
  <si>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</si>
  <si>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</si>
  <si>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</si>
  <si>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</si>
  <si>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</si>
  <si>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</si>
  <si>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</si>
  <si>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</si>
  <si>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</si>
  <si>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</si>
  <si>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</si>
  <si>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</si>
  <si>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</si>
  <si>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</si>
  <si>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</si>
  <si>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</si>
  <si>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</si>
  <si>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</si>
  <si>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</si>
  <si>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</si>
  <si>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</si>
  <si>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</si>
  <si>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</si>
  <si>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</si>
  <si>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</si>
  <si>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</si>
  <si>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</si>
  <si>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</si>
  <si>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</si>
  <si>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</si>
  <si>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</si>
  <si>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</si>
  <si>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</si>
  <si>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</si>
  <si>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</si>
  <si>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</si>
  <si>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</si>
  <si>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</si>
  <si>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</si>
  <si>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</si>
  <si>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</si>
  <si>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</si>
  <si>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</si>
  <si>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</si>
  <si>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</si>
  <si>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</si>
  <si>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</si>
  <si>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</si>
  <si>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</si>
  <si>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</si>
  <si>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</si>
  <si>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</si>
  <si>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</si>
  <si>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</si>
  <si>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</si>
  <si>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</si>
  <si>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</si>
  <si>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</si>
  <si>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</si>
  <si>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</si>
  <si>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</si>
  <si>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</si>
  <si>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</si>
  <si>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</si>
  <si>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</si>
  <si>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</si>
  <si>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</si>
  <si>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</si>
  <si>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</si>
  <si>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</si>
  <si>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</si>
  <si>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</si>
  <si>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</si>
  <si>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</si>
  <si>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</si>
  <si>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</si>
  <si>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</si>
  <si>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</si>
  <si>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</si>
  <si>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</si>
  <si>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</si>
  <si>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</si>
  <si>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</si>
  <si>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</si>
  <si>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</si>
  <si>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</si>
  <si>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</si>
  <si>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</si>
  <si>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</si>
  <si>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</si>
  <si>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</si>
  <si>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</si>
  <si>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</si>
  <si>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</si>
  <si>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</si>
  <si>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</si>
  <si>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</si>
  <si>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</si>
  <si>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</si>
  <si>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</si>
  <si>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</si>
  <si>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</si>
  <si>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</si>
  <si>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</si>
  <si>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</si>
  <si>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</si>
  <si>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</si>
  <si>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</si>
  <si>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</si>
  <si>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</si>
  <si>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</si>
  <si>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</si>
  <si>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</si>
  <si>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</si>
  <si>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</si>
  <si>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</si>
  <si>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</si>
  <si>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</si>
  <si>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</si>
  <si>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</si>
  <si>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</si>
  <si>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</si>
  <si>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</si>
  <si>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</si>
  <si>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</si>
  <si>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</si>
  <si>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</si>
  <si>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</si>
  <si>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</si>
  <si>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</si>
  <si>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</si>
  <si>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</si>
  <si>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</si>
  <si>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</si>
  <si>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</si>
  <si>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</si>
  <si>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</si>
  <si>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</si>
  <si>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</si>
  <si>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</si>
  <si>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</si>
  <si>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</si>
  <si>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</si>
  <si>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</si>
  <si>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</si>
  <si>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</si>
  <si>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</si>
  <si>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</si>
  <si>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</si>
  <si>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</si>
  <si>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</si>
  <si>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</si>
  <si>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</si>
  <si>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</si>
  <si>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</si>
  <si>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</si>
  <si>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</si>
  <si>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</si>
  <si>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</si>
  <si>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</si>
  <si>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</si>
  <si>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</si>
  <si>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</si>
  <si>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</si>
  <si>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</si>
  <si>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</si>
  <si>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</si>
  <si>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</si>
  <si>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</si>
  <si>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</si>
  <si>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</si>
  <si>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</si>
  <si>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</si>
  <si>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</si>
  <si>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</si>
  <si>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</si>
  <si>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</si>
  <si>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</si>
  <si>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</si>
  <si>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</si>
  <si>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</si>
  <si>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</si>
  <si>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</si>
  <si>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</si>
  <si>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</si>
  <si>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</si>
  <si>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</si>
  <si>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</si>
  <si>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</si>
  <si>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</si>
  <si>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</si>
  <si>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</si>
  <si>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</si>
  <si>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</si>
  <si>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</si>
  <si>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</si>
  <si>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</si>
  <si>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</si>
  <si>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</si>
  <si>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</si>
  <si>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</si>
  <si>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</si>
  <si>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</si>
  <si>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</si>
  <si>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</si>
  <si>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</si>
  <si>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</si>
  <si>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</si>
  <si>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</si>
  <si>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</si>
  <si>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</si>
  <si>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</si>
  <si>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</si>
  <si>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</si>
  <si>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</si>
  <si>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</si>
  <si>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</si>
  <si>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</si>
  <si>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</si>
  <si>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</si>
  <si>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</si>
  <si>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</si>
  <si>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</si>
  <si>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</si>
  <si>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</si>
  <si>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</si>
  <si>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</si>
  <si>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</si>
  <si>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</si>
  <si>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</si>
  <si>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</si>
  <si>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</si>
  <si>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</si>
  <si>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</si>
  <si>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</si>
  <si>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</si>
  <si>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</si>
  <si>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</si>
  <si>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</si>
  <si>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</si>
  <si>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</si>
  <si>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</si>
  <si>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</si>
  <si>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</si>
  <si>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</si>
  <si>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</si>
  <si>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</si>
  <si>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</si>
  <si>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</si>
  <si>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</si>
  <si>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</si>
  <si>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</si>
  <si>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</si>
  <si>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</si>
  <si>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</si>
  <si>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</si>
  <si>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</si>
  <si>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</si>
  <si>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</si>
  <si>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</si>
  <si>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</si>
  <si>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</si>
  <si>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</si>
  <si>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</si>
  <si>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</si>
  <si>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</si>
  <si>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</si>
  <si>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</si>
  <si>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</si>
  <si>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</si>
  <si>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</si>
  <si>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</si>
  <si>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</si>
  <si>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</si>
  <si>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</si>
  <si>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</si>
  <si>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</si>
  <si>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</si>
  <si>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</si>
  <si>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</si>
  <si>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</si>
  <si>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</si>
  <si>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</si>
  <si>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</si>
  <si>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</si>
  <si>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</si>
  <si>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</si>
  <si>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</si>
  <si>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</si>
  <si>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</si>
  <si>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</si>
  <si>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</si>
  <si>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</si>
  <si>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</si>
  <si>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</si>
  <si>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</si>
  <si>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</si>
  <si>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</si>
  <si>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</si>
  <si>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</si>
  <si>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</si>
  <si>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</si>
  <si>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</si>
  <si>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</si>
  <si>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</si>
  <si>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</si>
  <si>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</si>
  <si>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</si>
  <si>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</si>
  <si>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</si>
  <si>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</si>
  <si>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</si>
  <si>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</si>
  <si>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</si>
  <si>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</si>
  <si>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</si>
  <si>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</si>
  <si>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</si>
  <si>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</si>
  <si>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</si>
  <si>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</si>
  <si>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</si>
  <si>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</si>
  <si>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</si>
  <si>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</si>
  <si>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</si>
  <si>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</si>
  <si>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</si>
  <si>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</si>
  <si>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</si>
  <si>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</si>
  <si>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</si>
  <si>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</si>
  <si>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</si>
  <si>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</si>
  <si>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</si>
  <si>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</si>
  <si>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</si>
  <si>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</si>
  <si>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</si>
  <si>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</si>
  <si>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</si>
  <si>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</si>
  <si>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</si>
  <si>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</si>
  <si>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</si>
  <si>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</si>
  <si>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</si>
  <si>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</si>
  <si>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</si>
  <si>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</si>
  <si>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</si>
  <si>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</si>
  <si>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</si>
  <si>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</si>
  <si>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</si>
  <si>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</si>
  <si>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</si>
  <si>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</si>
  <si>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</si>
  <si>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</si>
  <si>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</si>
  <si>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</si>
  <si>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</si>
  <si>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</si>
  <si>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</si>
  <si>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</si>
  <si>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</si>
  <si>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</si>
  <si>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</si>
  <si>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</si>
  <si>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</si>
  <si>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</si>
  <si>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</si>
  <si>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</si>
  <si>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</si>
  <si>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</si>
  <si>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</si>
  <si>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</si>
  <si>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</si>
  <si>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</si>
  <si>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</si>
  <si>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</si>
  <si>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</si>
  <si>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</si>
  <si>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</si>
  <si>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</si>
  <si>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</si>
  <si>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</si>
  <si>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</si>
  <si>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</si>
  <si>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</si>
  <si>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</si>
  <si>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</si>
  <si>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</si>
  <si>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</si>
  <si>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</si>
  <si>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</si>
  <si>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</si>
  <si>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</si>
  <si>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</si>
  <si>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</si>
  <si>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</si>
  <si>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</si>
  <si>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</si>
  <si>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</si>
  <si>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</si>
  <si>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</si>
  <si>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</si>
  <si>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</si>
  <si>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</si>
  <si>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</si>
  <si>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</si>
  <si>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</si>
  <si>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</si>
  <si>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</si>
  <si>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</si>
  <si>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</si>
  <si>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</si>
  <si>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</si>
  <si>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</si>
  <si>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</si>
  <si>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</si>
  <si>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</si>
  <si>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</si>
  <si>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</si>
  <si>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</si>
  <si>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</si>
  <si>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</si>
  <si>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</si>
  <si>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</si>
  <si>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</si>
  <si>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</si>
  <si>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</si>
  <si>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</si>
  <si>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</si>
  <si>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</si>
  <si>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</si>
  <si>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</si>
  <si>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</si>
  <si>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</si>
  <si>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</si>
  <si>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</si>
  <si>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</si>
  <si>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</si>
  <si>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PCM-20251209-00001928</t>
  </si>
  <si>
    <t>ETA 35 Mins</t>
  </si>
  <si>
    <t>PCM-20251209-00002035</t>
  </si>
  <si>
    <t>ETA 30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</si>
  <si>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</si>
  <si>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</si>
  <si>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</si>
  <si>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</si>
  <si>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</si>
  <si>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</si>
  <si>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</si>
  <si>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</si>
  <si>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</si>
  <si>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</si>
  <si>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</si>
  <si>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PCM-20251209-00000872</t>
  </si>
  <si>
    <t xml:space="preserve">EM team on the way 40 mins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</si>
  <si>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</si>
  <si>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</si>
  <si>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</si>
  <si>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</si>
  <si>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</si>
  <si>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</si>
  <si>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</si>
  <si>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</si>
  <si>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</si>
  <si>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</si>
  <si>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</si>
  <si>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</si>
  <si>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</si>
  <si>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</si>
  <si>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</si>
  <si>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</si>
  <si>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PCM-20251209-00001989</t>
  </si>
  <si>
    <t>ETA 80min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</si>
</sst>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rgb="FF1E293B"/>
      <name val="Inter"/>
      <charset val="1"/>
    </font>
    <font>
      <sz val="11"/>
      <color theme="1"/>
      <name val="Calibri"/>
      <charset val="1"/>
    </font>
    <font>
      <sz val="12"/>
      <color theme="1"/>
      <name val="Aptos"/>
      <family val="2"/>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34" fillId="0" borderId="0" xfId="0" applyFont="1"/>
    <xf numFmtId="22" fontId="34" fillId="0" borderId="0" xfId="0" applyNumberFormat="1" applyFont="1" applyAlignment="1">
      <alignment horizontal="center"/>
    </xf>
    <xf numFmtId="22" fontId="32" fillId="0" borderId="0" xfId="0" applyNumberFormat="1" applyFont="1" applyAlignment="1">
      <alignment horizontal="center"/>
    </xf>
    <xf numFmtId="0" fontId="35"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6" totalsRowShown="0" headerRowDxfId="96" dataDxfId="95" headerRowBorderDxfId="93" tableBorderDxfId="94" totalsRowBorderDxfId="92">
  <autoFilter ref="A1:L1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337.67118668981129</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14316</v>
      </c>
      <c r="E3" s="123" t="s">
        <v>39106</v>
      </c>
      <c r="F3" s="122">
        <v>46000.582881944443</v>
      </c>
      <c r="G3" s="121">
        <f ca="1">IFERROR(NOW()-F3,"-")</f>
        <v>3.673067129420815E-2</v>
      </c>
      <c r="H3" s="122">
        <v>46000.577326388891</v>
      </c>
      <c r="I3" s="124" t="str">
        <f>IFERROR(VLOOKUP(D3,DB!A:F,6,0),"")</f>
        <v>SCECO</v>
      </c>
      <c r="J3" s="124" t="str">
        <f>IFERROR(VLOOKUP(D3,DB!A:G,7,0),"")</f>
        <v>Good</v>
      </c>
      <c r="K3" s="120" t="s">
        <v>39109</v>
      </c>
      <c r="L3" s="119" t="str">
        <f>IFERROR(VLOOKUP(D3,DB!A:I,9,0),"")</f>
        <v>Latis</v>
      </c>
    </row>
    <row r="4" spans="1:15" ht="15" customHeight="1">
      <c r="A4" s="125" t="s">
        <v>39110</v>
      </c>
      <c r="B4" s="124" t="str">
        <f>IFERROR(VLOOKUP(D4,DB!A:K,11,0),"")</f>
        <v>R1</v>
      </c>
      <c r="C4" s="124">
        <v>2</v>
      </c>
      <c r="D4" s="56" t="s">
        <v>10211</v>
      </c>
      <c r="E4" s="123" t="s">
        <v>39106</v>
      </c>
      <c r="F4" s="122">
        <v>46000.614074074074</v>
      </c>
      <c r="G4" s="121">
        <f ca="1">IFERROR(NOW()-F4,"-")</f>
        <v>5.5385416635544971E-3</v>
      </c>
      <c r="H4" s="122">
        <v>46000.605740740742</v>
      </c>
      <c r="I4" s="124" t="str">
        <f>IFERROR(VLOOKUP(D4,DB!A:F,6,0),"")</f>
        <v>Generator-SG</v>
      </c>
      <c r="J4" s="124" t="str">
        <f>IFERROR(VLOOKUP(D4,DB!A:G,7,0),"")</f>
        <v>Dead</v>
      </c>
      <c r="K4" s="120" t="s">
        <v>39111</v>
      </c>
      <c r="L4" s="119" t="str">
        <f>IFERROR(VLOOKUP(D4,DB!A:I,9,0),"")</f>
        <v>Latis</v>
      </c>
    </row>
    <row r="5" spans="1:15" ht="15" customHeight="1">
      <c r="A5" s="125"/>
      <c r="B5" s="124" t="str">
        <f>IFERROR(VLOOKUP(D5,DB!A:K,11,0),"")</f>
        <v/>
      </c>
      <c r="C5" s="124"/>
      <c r="D5" s="56"/>
      <c r="E5" s="123"/>
      <c r="F5" s="122"/>
      <c r="G5" s="121">
        <f ca="1">IFERROR(NOW()-F5,"-")</f>
        <v>46000.619612615737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46000.619612615737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46000.619612615737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46000.619612615737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46000.619612615737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46000.619612615737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46000.619612615737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46000.619612615737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46000.619612615737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46000.619612615737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46000.619612615737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46000.619612615737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46000.619612615737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46000.619612615737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46000.619612615737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46000.619612615737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46000.619612615737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46000.619612615737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46000.619612615737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46000.619612615737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46000.619612615737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46000.619612615737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46000.619612615737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46000.619612615737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46000.619612615737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46000.619612615737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46000.619612615737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46000.619612615737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46000.619612615737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46000.619612615737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46000.619612615737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46000.619612615737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46000.619612615737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46000.619612615737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46000.619612615737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46000.619612615737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46000.619612615737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46000.619612615737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46000.619612615737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46000.619612615737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46000.619612615737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46000.619612615737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46000.619612615737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46000.619612615737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46000.619612615737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46000.619612615737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46000.619612615737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46000.619612615737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46000.619612615737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46000.619612615737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46000.619612615737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46000.619612615737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46000.619612615737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46000.619612615737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46000.619612615737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46000.619612615737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46000.619612615737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46000.619612615737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46000.619612615737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46000.619612615737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46000.619612615737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46000.619612615737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46000.619612615737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46000.619612615737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46000.619612615737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46000.619612615737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46000.619612615737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46000.619612615737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46000.619612615737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46000.619612615737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46000.619612615737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46000.619612615737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46000.619612615737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46000.619612615737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46000.619612615737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46000.619612615737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46000.619612615737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46000.619612615737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46000.619612615737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46000.619612615737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46000.619612615737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46000.619612615737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46000.619612615737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46000.619612615737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46000.619612615737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46000.619612615737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46000.619612615737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46000.619612615737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46000.619612615737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46000.619612615737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46000.619612615737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46000.619612615737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46000.619612615737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46000.619612615737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46000.619612615737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46000.619612615737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46000.619612615737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46000.619612615737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46000.619612615737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46000.619612615737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46000.619612615737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46000.619612615737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46000.619612615737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46000.619612615737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46000.619612615737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46000.619612615737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46000.619612615737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46000.619612615737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46000.619612615737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46000.619612615737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46000.619612615737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46000.619612615737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46000.619612615737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46000.619612615737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46000.619612615737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46000.619612615737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46000.619612615737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46000.619612615737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46000.619612615737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46000.619612615737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46000.619612615737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46000.619612615737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46000.619612615737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46000.619612615737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46000.619612615737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46000.619612615737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46000.619612615737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46000.619612615737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46000.619612615737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46000.619612615737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46000.619612615737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46000.619612615737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46000.619612615737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46000.619612615737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46000.619612615737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46000.619612615737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46000.619612615737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46000.619612615737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46000.619612615737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46000.619612615737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46000.619612615737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46000.619612615737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46000.619612615737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46000.619612615737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46000.619612615737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46000.619612615737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46000.619612615737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46000.619612615737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46000.619612615737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46000.619612615737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46000.619612615737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46000.619612615737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46000.619612615737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46000.619612615737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46000.619612615737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46000.619612615737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46000.619612615737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46000.619612615737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46000.619612615737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46000.619612615737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46000.619612615737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46000.619612615737</v>
      </c>
      <c r="H166" s="122"/>
      <c r="I166" s="124" t="str">
        <f>IFERROR(VLOOKUP(D166,DB!A:F,6,0),"")</f>
        <v/>
      </c>
      <c r="J166" s="124" t="str">
        <f>IFERROR(VLOOKUP(D166,DB!A:G,7,0),"")</f>
        <v/>
      </c>
      <c r="K166" s="120"/>
      <c r="L166" s="119" t="str">
        <f>IFERROR(VLOOKUP(D166,DB!A:I,9,0),"")</f>
        <v/>
      </c>
    </row>
  </sheetData>
  <customSheetViews>
    <customSheetView guid="{F6042A99-DD27-4453-835D-0834D95730CC}" filter="1" showAutoFilter="1">
      <pageMargins left="0" right="0" top="0" bottom="0" header="0" footer="0"/>
      <autoFilter ref="B1:M1" xr:uid="{6B07091B-84A2-4046-9B3A-ED1070C46019}"/>
    </customSheetView>
  </customSheetViews>
  <dataValidations count="2">
    <dataValidation allowBlank="1" showInputMessage="1" showErrorMessage="1" sqref="E1" xr:uid="{5DBA255D-CDD9-49FB-AD3C-AF70AB4EE696}"/>
    <dataValidation type="list" allowBlank="1" showInputMessage="1" showErrorMessage="1" sqref="E2:E1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39112</v>
      </c>
      <c r="B2" s="58" t="s">
        <v>27</v>
      </c>
      <c r="C2" s="58">
        <v>1</v>
      </c>
      <c r="D2" s="58" t="s">
        <v>19608</v>
      </c>
      <c r="E2" s="81" t="s">
        <v>39113</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175.61977465277596</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16.232193634255964</v>
      </c>
      <c r="H4" s="97">
        <v>45984.381168981483</v>
      </c>
      <c r="I4" s="18" t="str">
        <f>IFERROR(VLOOKUP(D4,DB!A:F,6,0),"")</f>
        <v>SCECO</v>
      </c>
      <c r="J4" s="18" t="str">
        <f>IFERROR(VLOOKUP(D4,DB!A:G,7,0),"")</f>
        <v>Vandalized</v>
      </c>
      <c r="K4" s="19" t="s">
        <v>39119</v>
      </c>
      <c r="L4" s="18" t="str">
        <f>IFERROR(VLOOKUP(D4,DB!A:I,9,0),"")</f>
        <v>Latis</v>
      </c>
    </row>
    <row r="5" spans="1:12" s="151" customFormat="1" ht="28.5" customHeight="1">
      <c r="A5" s="152" t="s">
        <v>39120</v>
      </c>
      <c r="B5" s="58" t="str">
        <f>IFERROR(VLOOKUP(D5,DB!A:K,11,0),"")</f>
        <v>R2</v>
      </c>
      <c r="C5" s="58">
        <v>1</v>
      </c>
      <c r="D5" s="58" t="s">
        <v>22828</v>
      </c>
      <c r="E5" s="81" t="s">
        <v>39121</v>
      </c>
      <c r="F5" s="71">
        <v>45997.355381944442</v>
      </c>
      <c r="G5" s="72">
        <f ca="1">IFERROR(NOW()-F5,"-")</f>
        <v>3.2642306712950813</v>
      </c>
      <c r="H5" s="71">
        <v>45997.339432870373</v>
      </c>
      <c r="I5" s="58" t="str">
        <f>IFERROR(VLOOKUP(D5,DB!A:F,6,0),"")</f>
        <v>SCECO</v>
      </c>
      <c r="J5" s="58" t="str">
        <f>IFERROR(VLOOKUP(D5,DB!A:G,7,0),"")</f>
        <v>Dead</v>
      </c>
      <c r="K5" s="82" t="s">
        <v>39122</v>
      </c>
      <c r="L5" s="58" t="str">
        <f>IFERROR(VLOOKUP(D5,DB!A:I,9,0),"")</f>
        <v>Latis</v>
      </c>
    </row>
    <row r="6" spans="1:12" ht="31.5" customHeight="1">
      <c r="A6" s="96"/>
      <c r="B6" s="18" t="str">
        <f>IFERROR(VLOOKUP(D6,DB!A:K,11,0),"")</f>
        <v/>
      </c>
      <c r="C6" s="18"/>
      <c r="D6" s="18"/>
      <c r="E6" s="81"/>
      <c r="F6" s="97"/>
      <c r="G6" s="98">
        <f ca="1">IFERROR(NOW()-F6,"-")</f>
        <v>46000.619612615737</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46000.619612615737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46000.619612615737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46000.619612615737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46000.619612615737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46000.619612615737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46000.619612615737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46000.619612615737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46000.619612615737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46000.619612615737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46000.619612615737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46000.619612615737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46000.619612615737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46000.619612615737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46000.619612615737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46000.619612615737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46000.619612615737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46000.619612615737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46000.619612615737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46000.619612615737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46000.619612615737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46000.619612615737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46000.619612615737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46000.619612615737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46000.619612615737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46000.619612615737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46000.619612615737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46000.619612615737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46000.619612615737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46000.619612615737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46000.619612615737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46000.619612615737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46000.619612615737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46000.619612615737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46000.619612615737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46000.619612615737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46000.619612615737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46000.619612615737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46000.619612615737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46000.619612615737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46000.619612615737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46000.619612615737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46000.619612615737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46000.619612615737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46000.619612615737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46000.619612615737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46000.619612615737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46000.619612615737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46000.619612615737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46000.619612615737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46000.619612615737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46000.619612615737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46000.619612615737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46000.619612615737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46000.619612615737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46000.619612615737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46000.619612615737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46000.619612615737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46000.619612615737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46000.619612615737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46000.619612615737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46000.619612615737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46000.619612615737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46000.619612615737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46000.619612615737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46000.619612615737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46000.619612615737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46000.619612615737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46000.619612615737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46000.619612615737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46000.619612615737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46000.619612615737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46000.619612615737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46000.619612615737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46000.619612615737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46000.619612615737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46000.619612615737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46000.619612615737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46000.619612615737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46000.619612615737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46000.619612615737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46000.619612615737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46000.619612615737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46000.619612615737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46000.619612615737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46000.619612615737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46000.619612615737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46000.619612615737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46000.619612615737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46000.619612615737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46000.619612615737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46000.619612615737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46000.619612615737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46000.619612615737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46000.619612615737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46000.619612615737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46000.619612615737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46000.619612615737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46000.619612615737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46000.619612615737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46000.619612615737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46000.619612615737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46000.619612615737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46000.619612615737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46000.619612615737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46000.619612615737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46000.619612615737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46000.619612615737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46000.619612615737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46000.619612615737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46000.619612615737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46000.619612615737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46000.619612615737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46000.619612615737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46000.619612615737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46000.619612615737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46000.619612615737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46000.619612615737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46000.619612615737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46000.619612615737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46000.619612615737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46000.619612615737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46000.619612615737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46000.619612615737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46000.619612615737</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46000.619612615737</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46000.619612615737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46000.619612615737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46000.619612615737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46000.619612615737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46000.619612615737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46000.619612615737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46000.619612615737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46000.619612615737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46000.619612615737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46000.619612615737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46000.619612615737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46000.619612615737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46000.619612615737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46000.619612615737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46000.619612615737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46000.619612615737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46000.619612615737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46000.619612615737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46000.619612615737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46000.619612615737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46000.619612615737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46000.619612615737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46000.619612615737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46000.619612615737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46000.619612615737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46000.619612615737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46000.619612615737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46000.619612615737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46000.619612615737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46000.619612615737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46000.619612615737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46000.619612615737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46000.619612615737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46000.619612615737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46000.619612615737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46000.619612615737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46000.619612615737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46000.619612615737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46000.619612615737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46000.619612615737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46000.619612615737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46000.619612615737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46000.619612615737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46000.619612615737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46000.619612615737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46000.619612615737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46000.619612615737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46000.619612615737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46000.619612615737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46000.619612615737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46000.619612615737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46000.619612615737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46000.619612615737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46000.619612615737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46000.619612615737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46000.619612615737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46000.619612615737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46000.619612615737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46000.619612615737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46000.619612615737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46000.619612615737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46000.619612615737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46000.619612615737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46000.619612615737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46000.619612615737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46000.619612615737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46000.619612615737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46000.619612615737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46000.619612615737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46000.619612615737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46000.619612615737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46000.619612615737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46000.619612615737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46000.619612615737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46000.619612615737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46000.619612615737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46000.619612615737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46000.619612615737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46000.619612615737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46000.619612615737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46000.619612615737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46000.619612615737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46000.619612615737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46000.619612615737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46000.619612615737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46000.619612615737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46000.619612615737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46000.619612615737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46000.619612615737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46000.619612615737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46000.619612615737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46000.619612615737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46000.619612615737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46000.619612615737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46000.619612615737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46000.619612615737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46000.619612615737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46000.619612615737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46000.619612615737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46000.619612615737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46000.619612615737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46000.619612615737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46000.619612615737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46000.619612615737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46000.619612615737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46000.619612615737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46000.619612615737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46000.619612615737</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46000.619612615737</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39123</v>
      </c>
      <c r="B2" s="58" t="str">
        <f>IFERROR(VLOOKUP(D2,DB!A:K,11,0),"")</f>
        <v>R3</v>
      </c>
      <c r="C2" s="18">
        <v>1</v>
      </c>
      <c r="D2" s="154" t="s">
        <v>18700</v>
      </c>
      <c r="E2" s="18" t="s">
        <v>39113</v>
      </c>
      <c r="F2" s="157">
        <v>46000.379340277781</v>
      </c>
      <c r="G2" s="21">
        <f t="shared" ref="G2:G23" ca="1" si="0">IFERROR(NOW()-F2,"-")</f>
        <v>0.24027233795641223</v>
      </c>
      <c r="H2" s="156">
        <v>46000.368796296294</v>
      </c>
      <c r="I2" s="19" t="str">
        <f>IFERROR(VLOOKUP(D2,DB!A:F,6,0),"")</f>
        <v>SCECO</v>
      </c>
      <c r="J2" s="18" t="str">
        <f>IFERROR(VLOOKUP(D2,DB!A:G,7,0),"")</f>
        <v>In progress</v>
      </c>
      <c r="K2" s="42" t="s">
        <v>39124</v>
      </c>
      <c r="L2" s="23" t="str">
        <f>IFERROR(VLOOKUP(D2,DB!A:I,9,0),"")</f>
        <v>Latis</v>
      </c>
    </row>
    <row r="3" spans="1:13" ht="15" customHeight="1">
      <c r="A3" s="19"/>
      <c r="B3" s="58" t="str">
        <f>IFERROR(VLOOKUP(D3,DB!A:K,11,0),"")</f>
        <v/>
      </c>
      <c r="C3" s="18"/>
      <c r="D3" s="18" t="str">
        <f>IFERROR(VLOOKUP(#REF!,DB!#REF!,7,0),"")</f>
        <v/>
      </c>
      <c r="E3" s="18"/>
      <c r="F3" s="20"/>
      <c r="G3" s="21">
        <f t="shared" ca="1" si="0"/>
        <v>46000.619612615737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46000.619612615737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46000.619612615737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46000.619612615737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46000.619612615737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46000.619612615737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46000.619612615737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46000.619612615737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46000.619612615737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46000.619612615737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46000.619612615737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46000.619612615737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46000.619612615737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46000.619612615737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46000.619612615737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46000.619612615737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46000.619612615737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46000.619612615737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46000.619612615737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46000.619612615737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46000.619612615737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46000.619612615737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46000.619612615737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46000.619612615737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46000.619612615737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46000.619612615737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46000.619612615737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46000.619612615737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46000.619612615737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46000.619612615737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46000.619612615737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46000.619612615737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46000.619612615737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46000.619612615737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46000.619612615737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46000.619612615737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46000.619612615737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46000.619612615737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46000.619612615737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46000.619612615737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46000.619612615737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46000.619612615737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46000.619612615737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46000.619612615737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46000.619612615737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46000.619612615737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46000.619612615737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46000.619612615737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46000.619612615737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46000.619612615737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46000.619612615737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46000.619612615737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46000.619612615737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46000.619612615737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46000.619612615737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46000.619612615737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46000.619612615737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46000.619612615737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46000.619612615737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46000.619612615737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46000.619612615737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46000.619612615737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46000.619612615737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46000.619612615737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46000.619612615737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46000.619612615737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46000.619612615737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46000.619612615737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46000.619612615737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46000.619612615737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46000.619612615737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46000.619612615737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46000.619612615737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46000.619612615737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46000.619612615737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46000.619612615737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46000.619612615737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46000.619612615737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46000.619612615737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46000.619612615737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46000.619612615737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46000.619612615737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46000.619612615737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46000.619612615737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46000.619612615737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46000.619612615737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46000.619612615737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46000.619612615737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46000.619612615737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46000.619612615737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46000.619612615737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46000.619612615737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46000.619612615737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46000.619612615737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46000.619612615737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46000.619612615737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46000.619612615737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46000.619612615737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46000.619612615737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46000.619612615737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46000.619612615737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46000.619612615737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46000.619612615737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46000.619612615737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46000.619612615737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46000.619612615737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46000.619612615737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46000.619612615737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46000.619612615737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46000.619612615737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46000.619612615737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46000.619612615737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46000.619612615737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46000.619612615737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46000.619612615737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46000.619612615737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46000.619612615737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46000.619612615737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46000.619612615737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46000.619612615737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46000.619612615737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46000.619612615737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46000.619612615737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46000.619612615737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46000.619612615737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46000.619612615737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46000.619612615737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46000.619612615737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46000.619612615737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46000.619612615737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46000.619612615737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46000.619612615737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46000.619612615737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46000.619612615737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46000.619612615737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46000.619612615737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46000.619612615737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46000.619612615737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46000.619612615737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46000.619612615737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46000.619612615737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46000.619612615737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46000.619612615737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46000.619612615737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46000.619612615737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46000.619612615737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46000.619612615737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46000.619612615737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46000.619612615737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46000.619612615737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46000.619612615737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46000.619612615737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46000.619612615737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46000.619612615737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46000.619612615737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46000.619612615737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46000.619612615737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46000.619612615737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46000.619612615737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46000.619612615737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46000.619612615737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46000.619612615737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46000.619612615737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46000.619612615737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46000.619612615737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46000.619612615737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46000.619612615737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46000.619612615737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46000.619612615737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46000.619612615737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46000.619612615737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46000.619612615737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46000.619612615737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46000.619612615737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46000.619612615737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46000.619612615737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46000.619612615737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46000.619612615737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46000.619612615737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46000.619612615737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46000.619612615737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46000.619612615737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46000.619612615737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46000.619612615737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46000.619612615737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46000.619612615737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46000.619612615737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46000.619612615737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46000.619612615737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46000.619612615737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46000.619612615737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46000.619612615737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46000.619612615737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46000.619612615737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46000.619612615737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46000.619612615737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46000.619612615737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46000.619612615737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46000.619612615737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46000.619612615737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46000.619612615737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46000.619612615737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46000.619612615737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46000.619612615737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46000.619612615737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46000.619612615737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46000.619612615737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46000.619612615737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46000.619612615737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46000.619612615737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46000.619612615737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46000.619612615737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46000.619612615737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46000.619612615737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46000.619612615737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46000.619612615737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46000.619612615737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46000.619612615737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46000.619612615737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46000.619612615737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46000.619612615737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46000.619612615737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46000.619612615737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46000.619612615737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46000.619612615737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46000.619612615737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46000.619612615737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46000.619612615737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46000.619612615737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46000.619612615737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46000.619612615737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46000.619612615737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46000.619612615737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46000.619612615737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46000.619612615737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46000.619612615737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46000.619612615737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46000.619612615737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46000.619612615737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46000.619612615737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46000.619612615737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46000.619612615737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46000.619612615737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46000.619612615737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46000.619612615737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46000.619612615737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46000.619612615737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46000.619612615737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46000.619612615737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46000.619612615737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46000.619612615737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46000.619612615737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46000.619612615737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46000.619612615737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46000.619612615737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46000.619612615737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46000.619612615737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46000.619612615737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46000.619612615737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46000.619612615737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46000.619612615737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46000.619612615737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46000.619612615737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46000.619612615737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46000.619612615737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46000.619612615737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46000.619612615737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46000.619612615737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46000.619612615737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46000.619612615737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46000.619612615737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46000.619612615737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46000.619612615737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46000.619612615737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46000.619612615737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46000.619612615737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46000.619612615737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46000.619612615737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46000.619612615737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46000.619612615737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46000.619612615737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46000.619612615737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46000.619612615737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46000.619612615737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46000.619612615737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46000.619612615737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46000.619612615737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46000.619612615737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46000.619612615737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46000.619612615737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46000.619612615737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46000.619612615737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46000.619612615737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46000.619612615737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46000.619612615737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46000.619612615737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46000.619612615737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46000.619612615737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46000.619612615737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46000.619612615737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46000.619612615737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46000.619612615737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46000.619612615737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46000.619612615737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46000.619612615737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46000.619612615737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46000.619612615737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46000.619612615737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46000.619612615737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46000.619612615737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46000.619612615737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46000.619612615737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46000.619612615737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46000.619612615737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46000.619612615737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46000.619612615737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46000.619612615737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46000.619612615737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46000.619612615737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46000.619612615737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46000.619612615737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46000.619612615737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46000.619612615737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46000.619612615737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46000.619612615737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46000.619612615737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46000.619612615737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46000.619612615737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46000.619612615737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46000.619612615737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46000.619612615737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46000.619612615737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46000.619612615737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46000.619612615737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46000.619612615737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46000.619612615737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46000.619612615737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46000.619612615737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46000.619612615737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46000.619612615737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46000.619612615737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46000.619612615737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46000.619612615737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46000.619612615737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46000.619612615737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46000.619612615737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46000.619612615737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46000.619612615737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46000.619612615737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46000.619612615737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46000.619612615737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46000.619612615737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46000.619612615737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46000.619612615737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46000.619612615737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46000.619612615737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46000.619612615737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46000.619612615737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46000.619612615737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46000.619612615737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46000.619612615737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46000.619612615737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46000.619612615737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46000.619612615737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46000.619612615737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46000.619612615737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46000.619612615737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46000.619612615737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46000.619612615737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46000.619612615737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46000.619612615737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46000.619612615737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46000.619612615737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46000.619612615737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46000.619612615737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46000.619612615737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46000.619612615737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46000.619612615737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46000.619612615737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46000.619612615737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46000.619612615737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46000.619612615737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46000.619612615737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46000.619612615737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46000.619612615737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46000.619612615737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46000.619612615737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46000.619612615737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46000.619612615737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46000.619612615737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46000.619612615737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46000.619612615737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46000.619612615737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46000.619612615737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46000.619612615737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46000.619612615737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46000.619612615737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46000.619612615737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46000.619612615737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46000.619612615737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46000.619612615737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46000.619612615737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46000.619612615737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46000.619612615737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46000.619612615737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46000.619612615737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46000.619612615737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46000.619612615737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46000.619612615737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46000.619612615737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46000.619612615737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46000.619612615737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46000.619612615737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46000.619612615737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46000.619612615737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46000.619612615737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46000.619612615737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46000.619612615737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46000.619612615737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46000.619612615737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46000.619612615737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46000.619612615737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46000.619612615737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46000.619612615737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46000.619612615737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46000.619612615737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46000.619612615737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46000.619612615737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46000.619612615737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46000.619612615737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46000.619612615737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46000.619612615737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46000.619612615737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46000.619612615737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46000.619612615737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46000.619612615737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46000.619612615737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46000.619612615737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46000.619612615737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46000.619612615737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46000.619612615737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46000.619612615737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46000.619612615737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46000.619612615737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46000.619612615737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46000.619612615737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46000.619612615737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46000.619612615737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46000.619612615737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46000.619612615737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46000.619612615737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46000.619612615737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46000.619612615737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46000.619612615737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46000.619612615737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46000.619612615737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46000.619612615737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46000.619612615737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46000.619612615737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46000.619612615737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46000.619612615737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46000.619612615737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46000.619612615737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46000.619612615737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46000.619612615737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46000.619612615737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46000.619612615737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46000.619612615737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46000.619612615737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46000.619612615737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46000.619612615737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46000.619612615737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46000.619612615737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46000.619612615737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46000.619612615737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46000.619612615737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46000.619612615737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46000.619612615737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46000.619612615737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46000.619612615737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46000.619612615737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46000.619612615737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46000.619612615737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46000.619612615737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46000.619612615737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46000.619612615737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46000.619612615737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46000.619612615737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46000.619612615737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46000.619612615737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46000.619612615737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46000.619612615737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46000.619612615737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46000.619612615737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46000.619612615737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46000.619612615737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46000.619612615737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46000.619612615737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46000.619612615737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46000.619612615737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46000.619612615737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46000.619612615737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46000.619612615737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46000.619612615737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46000.619612615737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46000.619612615737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46000.619612615737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46000.619612615737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46000.619612615737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46000.619612615737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46000.619612615737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46000.619612615737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46000.619612615737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46000.619612615737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46000.619612615737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46000.619612615737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46000.619612615737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46000.619612615737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46000.619612615737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46000.619612615737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46000.619612615737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46000.619612615737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46000.619612615737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46000.619612615737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46000.619612615737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46000.619612615737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46000.619612615737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46000.619612615737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46000.619612615737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46000.619612615737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46000.619612615737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46000.619612615737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46000.619612615737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46000.619612615737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46000.619612615737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46000.619612615737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46000.619612615737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46000.619612615737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46000.619612615737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46000.619612615737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46000.619612615737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46000.619612615737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46000.619612615737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46000.619612615737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46000.619612615737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46000.619612615737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46000.619612615737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46000.619612615737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46000.619612615737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46000.619612615737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46000.619612615737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46000.619612615737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46000.619612615737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46000.619612615737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46000.619612615737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46000.619612615737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46000.619612615737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46000.619612615737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46000.619612615737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46000.619612615737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46000.619612615737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46000.619612615737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46000.619612615737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46000.619612615737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46000.619612615737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46000.619612615737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46000.619612615737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46000.619612615737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46000.619612615737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46000.619612615737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46000.619612615737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46000.619612615737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46000.619612615737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46000.619612615737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46000.619612615737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46000.619612615737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46000.619612615737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46000.619612615737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46000.619612615737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46000.619612615737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46000.619612615737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46000.619612615737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46000.619612615737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46000.619612615737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46000.619612615737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46000.619612615737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46000.619612615737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46000.619612615737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46000.619612615737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46000.619612615737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46000.619612615737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46000.619612615737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46000.619612615737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46000.619612615737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46000.619612615737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46000.619612615737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46000.619612615737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46000.619612615737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46000.619612615737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46000.619612615737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46000.619612615737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46000.619612615737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46000.619612615737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46000.619612615737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46000.619612615737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46000.619612615737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46000.619612615737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46000.619612615737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46000.619612615737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46000.619612615737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46000.619612615737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46000.619612615737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46000.619612615737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46000.619612615737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46000.619612615737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46000.619612615737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46000.619612615737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46000.619612615737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46000.619612615737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46000.619612615737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46000.619612615737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46000.619612615737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46000.619612615737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46000.619612615737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46000.619612615737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46000.619612615737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46000.619612615737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46000.619612615737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46000.619612615737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46000.619612615737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46000.619612615737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46000.619612615737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46000.619612615737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46000.619612615737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46000.619612615737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46000.619612615737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46000.619612615737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46000.619612615737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46000.619612615737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46000.619612615737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46000.619612615737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46000.619612615737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46000.619612615737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46000.619612615737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46000.619612615737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46000.619612615737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46000.619612615737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46000.619612615737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46000.619612615737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46000.619612615737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46000.619612615737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46000.619612615737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46000.619612615737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46000.619612615737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46000.619612615737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46000.619612615737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46000.619612615737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46000.619612615737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46000.619612615737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46000.619612615737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46000.619612615737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46000.619612615737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46000.619612615737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46000.619612615737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46000.619612615737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46000.619612615737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46000.619612615737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46000.619612615737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46000.619612615737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46000.619612615737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46000.619612615737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46000.619612615737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46000.619612615737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46000.619612615737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46000.619612615737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46000.619612615737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46000.619612615737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46000.619612615737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46000.619612615737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46000.619612615737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46000.619612615737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46000.619612615737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46000.619612615737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46000.619612615737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46000.619612615737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46000.619612615737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46000.619612615737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46000.619612615737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46000.619612615737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46000.619612615737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46000.619612615737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46000.619612615737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46000.619612615737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46000.619612615737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46000.619612615737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46000.619612615737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46000.619612615737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46000.619612615737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46000.619612615737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46000.619612615737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46000.619612615737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46000.619612615737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46000.619612615737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46000.619612615737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46000.619612615737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46000.619612615737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46000.619612615737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46000.619612615737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46000.619612615737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46000.619612615737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46000.619612615737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46000.619612615737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46000.619612615737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46000.619612615737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46000.619612615737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46000.619612615737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46000.619612615737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46000.619612615737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46000.619612615737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46000.619612615737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46000.619612615737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46000.619612615737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46000.619612615737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46000.619612615737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46000.619612615737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46000.619612615737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46000.619612615737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46000.619612615737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46000.619612615737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46000.619612615737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46000.619612615737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46000.619612615737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46000.619612615737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46000.619612615737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46000.619612615737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46000.619612615737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46000.619612615737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46000.619612615737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46000.619612615737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46000.619612615737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46000.619612615737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46000.619612615737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46000.619612615737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46000.619612615737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46000.619612615737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46000.619612615737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46000.619612615737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46000.619612615737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46000.619612615737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46000.619612615737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46000.619612615737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46000.619612615737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46000.619612615737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46000.619612615737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46000.619612615737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46000.619612615737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46000.619612615737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46000.619612615737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46000.619612615737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46000.619612615737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46000.619612615737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46000.619612615737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46000.619612615737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46000.619612615737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46000.619612615737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46000.619612615737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46000.619612615737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46000.619612615737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46000.619612615737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46000.619612615737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46000.619612615737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46000.619612615737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46000.619612615737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46000.619612615737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46000.619612615737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46000.619612615737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46000.619612615737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46000.619612615737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46000.619612615737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46000.619612615737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46000.619612615737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46000.619612615737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46000.619612615737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46000.619612615737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46000.619612615737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46000.619612615737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46000.619612615737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46000.619612615737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46000.619612615737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46000.619612615737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46000.619612615737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46000.619612615737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46000.619612615737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46000.619612615737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46000.619612615737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46000.619612615737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46000.619612615737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46000.619612615737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46000.619612615737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46000.619612615737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46000.619612615737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46000.619612615737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46000.619612615737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46000.619612615737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46000.619612615737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46000.619612615737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46000.619612615737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46000.619612615737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46000.619612615737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46000.619612615737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46000.619612615737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46000.619612615737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46000.619612615737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46000.619612615737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46000.619612615737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46000.619612615737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46000.619612615737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46000.619612615737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46000.619612615737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46000.619612615737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46000.619612615737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46000.619612615737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46000.619612615737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46000.619612615737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46000.619612615737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46000.619612615737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46000.619612615737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46000.619612615737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46000.619612615737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46000.619612615737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46000.619612615737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46000.619612615737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46000.619612615737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46000.619612615737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46000.619612615737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46000.619612615737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46000.619612615737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46000.619612615737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46000.619612615737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46000.619612615737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46000.619612615737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46000.619612615737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46000.619612615737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46000.619612615737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46000.619612615737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46000.619612615737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46000.619612615737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46000.619612615737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46000.619612615737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46000.619612615737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46000.619612615737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46000.619612615737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46000.619612615737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46000.619612615737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46000.619612615737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46000.619612615737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46000.619612615737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46000.619612615737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46000.619612615737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46000.619612615737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46000.619612615737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46000.619612615737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46000.619612615737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46000.619612615737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46000.619612615737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46000.619612615737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46000.619612615737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46000.619612615737</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tabSelected="1"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297.13889502314123</v>
      </c>
      <c r="H2" s="91">
        <v>45703.474768518521</v>
      </c>
      <c r="I2" s="91" t="str">
        <f>IFERROR(VLOOKUP(D2,DB!A:F,6,0),"")</f>
        <v>SCECO</v>
      </c>
      <c r="J2" s="91" t="str">
        <f>IFERROR(VLOOKUP(D2,DB!A:G,7,0),"")</f>
        <v>Dead</v>
      </c>
      <c r="K2" s="93" t="s">
        <v>39126</v>
      </c>
      <c r="L2" s="87" t="str">
        <f>IFERROR(VLOOKUP(D2,DB!A:I,9,0),"")</f>
        <v>Latis</v>
      </c>
    </row>
    <row r="3" spans="1:16" ht="19.5" customHeight="1">
      <c r="A3" s="107" t="s">
        <v>39127</v>
      </c>
      <c r="B3" s="107" t="str">
        <f>IFERROR(VLOOKUP(D3,DB!A:K,11,0),"")</f>
        <v>R4</v>
      </c>
      <c r="C3" s="89">
        <v>2</v>
      </c>
      <c r="D3" s="87" t="s">
        <v>32943</v>
      </c>
      <c r="E3" s="90" t="s">
        <v>39106</v>
      </c>
      <c r="F3" s="91">
        <v>45998.79414351852</v>
      </c>
      <c r="G3" s="92">
        <f t="shared" ref="G3:G4" ca="1" si="0">IFERROR(NOW()-F3,"")</f>
        <v>1.8254690972171375</v>
      </c>
      <c r="H3" s="91">
        <v>45998.664027777777</v>
      </c>
      <c r="I3" s="107" t="str">
        <f>IFERROR(VLOOKUP(D3,DB!A:F,6,0),"")</f>
        <v>SCECO</v>
      </c>
      <c r="J3" s="107" t="str">
        <f>IFERROR(VLOOKUP(D3,DB!A:G,7,0),"")</f>
        <v>Vandalized</v>
      </c>
      <c r="K3" s="93" t="s">
        <v>39128</v>
      </c>
      <c r="L3" s="87" t="str">
        <f>IFERROR(VLOOKUP(D3,DB!A:I,9,0),"")</f>
        <v>Latis</v>
      </c>
    </row>
    <row r="4" spans="1:16" ht="30.75">
      <c r="A4" s="107" t="s">
        <v>39129</v>
      </c>
      <c r="B4" s="107" t="str">
        <f>IFERROR(VLOOKUP(D4,DB!A:K,11,0),"")</f>
        <v>R4</v>
      </c>
      <c r="C4" s="89">
        <v>3</v>
      </c>
      <c r="D4" s="87" t="s">
        <v>36247</v>
      </c>
      <c r="E4" s="90" t="s">
        <v>39106</v>
      </c>
      <c r="F4" s="91"/>
      <c r="G4" s="92">
        <f t="shared" ca="1" si="0"/>
        <v>46000.619612615737</v>
      </c>
      <c r="H4" s="91">
        <v>45999.038888888892</v>
      </c>
      <c r="I4" s="107" t="str">
        <f>IFERROR(VLOOKUP(D4,DB!A:F,6,0),"")</f>
        <v>SCECO</v>
      </c>
      <c r="J4" s="107" t="str">
        <f>IFERROR(VLOOKUP(D4,DB!A:G,7,0),"")</f>
        <v>Dead</v>
      </c>
      <c r="K4" s="93" t="s">
        <v>39130</v>
      </c>
      <c r="L4" s="87" t="str">
        <f>IFERROR(VLOOKUP(D4,DB!A:I,9,0),"")</f>
        <v>Latis</v>
      </c>
    </row>
    <row r="5" spans="1:16" ht="15" customHeight="1">
      <c r="A5" s="107"/>
      <c r="B5" s="107" t="str">
        <f>IFERROR(VLOOKUP(D5,DB!A:K,11,0),"")</f>
        <v>R4</v>
      </c>
      <c r="C5" s="89">
        <v>1</v>
      </c>
      <c r="D5" s="87" t="s">
        <v>36495</v>
      </c>
      <c r="E5" s="90" t="s">
        <v>39106</v>
      </c>
      <c r="F5" s="91">
        <v>46000.318229166667</v>
      </c>
      <c r="G5" s="92">
        <f t="shared" ref="G5:G64" ca="1" si="1">IFERROR(NOW()-F5,"")</f>
        <v>0.30138344907027204</v>
      </c>
      <c r="H5" s="91"/>
      <c r="I5" s="107" t="str">
        <f>IFERROR(VLOOKUP(D5,DB!A:F,6,0),"")</f>
        <v>Generator-SG</v>
      </c>
      <c r="J5" s="107" t="str">
        <f>IFERROR(VLOOKUP(D5,DB!A:G,7,0),"")</f>
        <v>No BB Shifted</v>
      </c>
      <c r="K5" s="93"/>
      <c r="L5" s="87" t="str">
        <f>IFERROR(VLOOKUP(D5,DB!A:I,9,0),"")</f>
        <v>Latis</v>
      </c>
    </row>
    <row r="6" spans="1:16" ht="15" customHeight="1">
      <c r="A6" s="107"/>
      <c r="B6" s="107" t="str">
        <f>IFERROR(VLOOKUP(D6,DB!A:K,11,0),"")</f>
        <v/>
      </c>
      <c r="C6" s="89"/>
      <c r="D6" s="87"/>
      <c r="E6" s="90"/>
      <c r="F6" s="91"/>
      <c r="G6" s="92">
        <f t="shared" ca="1" si="1"/>
        <v>46000.619612615737</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46000.619612615737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46000.619612615737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46000.619612615737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46000.619612615737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46000.619612615737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46000.619612615737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46000.619612615737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46000.619612615737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46000.619612615737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46000.619612615737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46000.619612615737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46000.619612615737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46000.619612615737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46000.619612615737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46000.619612615737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46000.619612615737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46000.619612615737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46000.619612615737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46000.619612615737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46000.619612615737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46000.619612615737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46000.619612615737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46000.619612615737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46000.619612615737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46000.619612615737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46000.619612615737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46000.619612615737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46000.619612615737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46000.619612615737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46000.619612615737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46000.619612615737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46000.619612615737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46000.619612615737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46000.619612615737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46000.619612615737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46000.619612615737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46000.619612615737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46000.619612615737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46000.619612615737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46000.619612615737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46000.619612615737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46000.619612615737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46000.619612615737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46000.619612615737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46000.619612615737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46000.619612615737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46000.619612615737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46000.619612615737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46000.619612615737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46000.619612615737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46000.619612615737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46000.619612615737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46000.619612615737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46000.619612615737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46000.619612615737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46000.619612615737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46000.619612615737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46000.619612615737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46000.619612615737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46000.619612615737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46000.619612615737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46000.619612615737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46000.619612615737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46000.619612615737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46000.619612615737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46000.619612615737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46000.619612615737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46000.619612615737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46000.619612615737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46000.619612615737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46000.619612615737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46000.619612615737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46000.619612615737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46000.619612615737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46000.619612615737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46000.619612615737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46000.619612615737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46000.619612615737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46000.619612615737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46000.619612615737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46000.619612615737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46000.619612615737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46000.619612615737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46000.619612615737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46000.619612615737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46000.619612615737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46000.619612615737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46000.619612615737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46000.619612615737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46000.619612615737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46000.619612615737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46000.619612615737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46000.619612615737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46000.619612615737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46000.619612615737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46000.619612615737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46000.619612615737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46000.619612615737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46000.619612615737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46000.619612615737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46000.619612615737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46000.619612615737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46000.619612615737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46000.619612615737</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108.78755243054911</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39113</v>
      </c>
      <c r="F3" s="38">
        <v>45926.188877314817</v>
      </c>
      <c r="G3" s="102">
        <f t="shared" ref="G3" ca="1" si="0">IFERROR(NOW()-F3,"")</f>
        <v>74.430735300920787</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39113</v>
      </c>
      <c r="F4" s="104">
        <v>45948.661111111112</v>
      </c>
      <c r="G4" s="105">
        <f t="shared" ref="G4" ca="1" si="1">IFERROR(NOW()-F4,"")</f>
        <v>51.958501504625019</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19.246314004623855</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3.5121241898086737</v>
      </c>
      <c r="H6" s="38">
        <v>45997.093599537038</v>
      </c>
      <c r="I6" s="37" t="str">
        <f>IFERROR(VLOOKUP(D6,DB!A:F,6,0),"")</f>
        <v>SCECO</v>
      </c>
      <c r="J6" s="37" t="str">
        <f>IFERROR(VLOOKUP(D6,DB!A:G,7,0),"")</f>
        <v>In progress</v>
      </c>
      <c r="K6" s="37" t="s">
        <v>39140</v>
      </c>
      <c r="L6" s="37" t="str">
        <f>IFERROR(VLOOKUP(D6,DB!A:I,9,0),"")</f>
        <v>Latis</v>
      </c>
    </row>
    <row r="7" spans="1:13">
      <c r="A7" s="37"/>
      <c r="B7" s="37" t="str">
        <f>IFERROR(VLOOKUP(D7,DB!A:K,11,0),"")</f>
        <v/>
      </c>
      <c r="C7" s="37"/>
      <c r="D7" s="153"/>
      <c r="E7" s="37"/>
      <c r="F7" s="38"/>
      <c r="G7" s="131">
        <f ca="1">IFERROR(NOW()-F7,"")</f>
        <v>46000.619612615737</v>
      </c>
      <c r="H7" s="38"/>
      <c r="I7" s="37" t="str">
        <f>IFERROR(VLOOKUP(D7,DB!A:F,6,0),"")</f>
        <v/>
      </c>
      <c r="J7" s="37" t="str">
        <f>IFERROR(VLOOKUP(D7,DB!A:G,7,0),"")</f>
        <v/>
      </c>
      <c r="K7" s="37"/>
      <c r="L7" s="37" t="str">
        <f>IFERROR(VLOOKUP(D7,DB!A:I,9,0),"")</f>
        <v/>
      </c>
    </row>
    <row r="8" spans="1:13">
      <c r="A8" s="37"/>
      <c r="B8" s="37" t="str">
        <f>IFERROR(VLOOKUP(D8,DB!A:K,11,0),"")</f>
        <v>R5</v>
      </c>
      <c r="C8" s="37"/>
      <c r="D8" s="37" t="s">
        <v>38371</v>
      </c>
      <c r="E8" s="37"/>
      <c r="F8" s="38"/>
      <c r="G8" s="131">
        <f ca="1">IFERROR(NOW()-F8,"")</f>
        <v>46000.619612615737</v>
      </c>
      <c r="H8" s="38"/>
      <c r="I8" s="37" t="str">
        <f>IFERROR(VLOOKUP(D8,DB!A:F,6,0),"")</f>
        <v>SCECO</v>
      </c>
      <c r="J8" s="37" t="str">
        <f>IFERROR(VLOOKUP(D8,DB!A:G,7,0),"")</f>
        <v>No BB Shifted</v>
      </c>
      <c r="K8" s="37"/>
      <c r="L8" s="37" t="str">
        <f>IFERROR(VLOOKUP(D8,DB!A:I,9,0),"")</f>
        <v>Latis</v>
      </c>
    </row>
    <row r="9" spans="1:13" ht="15.75">
      <c r="A9" s="37"/>
      <c r="B9" s="37" t="str">
        <f>IFERROR(VLOOKUP(D9,DB!A:K,11,0),"")</f>
        <v/>
      </c>
      <c r="C9" s="37"/>
      <c r="D9" s="158"/>
      <c r="E9" s="37"/>
      <c r="F9" s="38"/>
      <c r="G9" s="131">
        <f ca="1">IFERROR(NOW()-F9,"")</f>
        <v>46000.619612615737</v>
      </c>
      <c r="H9" s="38"/>
      <c r="I9" s="37" t="str">
        <f>IFERROR(VLOOKUP(D9,DB!A:F,6,0),"")</f>
        <v/>
      </c>
      <c r="J9" s="37" t="str">
        <f>IFERROR(VLOOKUP(D9,DB!A:G,7,0),"")</f>
        <v/>
      </c>
      <c r="K9" s="37"/>
      <c r="L9" s="37" t="str">
        <f>IFERROR(VLOOKUP(D9,DB!A:I,9,0),"")</f>
        <v/>
      </c>
    </row>
    <row r="10" spans="1:13">
      <c r="A10" s="37"/>
      <c r="B10" s="37" t="str">
        <f>IFERROR(VLOOKUP(D10,DB!A:K,11,0),"")</f>
        <v>R5</v>
      </c>
      <c r="C10" s="37"/>
      <c r="D10" s="37" t="s">
        <v>34910</v>
      </c>
      <c r="E10" s="37"/>
      <c r="F10" s="38"/>
      <c r="G10" s="131">
        <f ca="1">IFERROR(NOW()-F10,"")</f>
        <v>46000.619612615737</v>
      </c>
      <c r="H10" s="38"/>
      <c r="I10" s="37" t="str">
        <f>IFERROR(VLOOKUP(D10,DB!A:F,6,0),"")</f>
        <v>SCECO+STB</v>
      </c>
      <c r="J10" s="37" t="str">
        <f>IFERROR(VLOOKUP(D10,DB!A:G,7,0),"")</f>
        <v>Good</v>
      </c>
      <c r="K10" s="37"/>
      <c r="L10" s="37" t="str">
        <f>IFERROR(VLOOKUP(D10,DB!A:I,9,0),"")</f>
        <v>Latis</v>
      </c>
    </row>
    <row r="11" spans="1:13">
      <c r="A11" s="37"/>
      <c r="B11" s="37" t="str">
        <f>IFERROR(VLOOKUP(D11,DB!A:K,11,0),"")</f>
        <v/>
      </c>
      <c r="C11" s="37"/>
      <c r="D11" s="37"/>
      <c r="E11" s="37"/>
      <c r="F11" s="38"/>
      <c r="G11" s="131">
        <f ca="1">IFERROR(NOW()-F11,"")</f>
        <v>46000.619612615737</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1">
        <f ca="1">IFERROR(NOW()-F12,"")</f>
        <v>46000.619612615737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46000.619612615737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46000.619612615737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46000.619612615737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46000.619612615737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46000.619612615737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46000.619612615737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46000.619612615737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46000.619612615737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46000.619612615737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46000.619612615737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46000.619612615737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46000.619612615737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46000.619612615737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46000.619612615737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46000.619612615737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46000.619612615737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46000.619612615737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46000.619612615737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46000.619612615737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46000.619612615737</v>
      </c>
      <c r="H32" s="38"/>
      <c r="I32" s="37" t="str">
        <f>IFERROR(VLOOKUP(D32,DB!A:F,6,0),"")</f>
        <v/>
      </c>
      <c r="J32" s="37" t="str">
        <f>IFERROR(VLOOKUP(D32,DB!A:G,7,0),"")</f>
        <v/>
      </c>
      <c r="K32" s="37"/>
      <c r="L32" s="37"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39141</v>
      </c>
      <c r="B2" s="115" t="str">
        <f>IFERROR(VLOOKUP(D2,DB!A:K,11,0),"")</f>
        <v>R6</v>
      </c>
      <c r="C2" s="116">
        <v>1</v>
      </c>
      <c r="D2" s="115" t="s">
        <v>37310</v>
      </c>
      <c r="E2" s="138" t="s">
        <v>39106</v>
      </c>
      <c r="F2" s="117">
        <v>46000.6015625</v>
      </c>
      <c r="G2" s="72">
        <f t="shared" ref="G2:G14" ca="1" si="0">IFERROR(NOW()-F2,"-")</f>
        <v>1.8050115737423766E-2</v>
      </c>
      <c r="H2" s="117">
        <v>46000.596064814818</v>
      </c>
      <c r="I2" s="115" t="str">
        <f>IFERROR(VLOOKUP(D2,DB!A:F,6,0),"")</f>
        <v>Generator-SG</v>
      </c>
      <c r="J2" s="115" t="str">
        <f>IFERROR(VLOOKUP(D2,DB!A:G,7,0),"")</f>
        <v>Dead</v>
      </c>
      <c r="K2" s="118" t="s">
        <v>39142</v>
      </c>
      <c r="L2" s="133" t="str">
        <f>IFERROR(VLOOKUP(D2,DB!A:I,9,0),"")</f>
        <v>Latis</v>
      </c>
    </row>
    <row r="3" spans="1:16382" ht="31.5" customHeight="1">
      <c r="A3" s="114"/>
      <c r="B3" s="115" t="str">
        <f>IFERROR(VLOOKUP(D3,DB!A:K,11,0),"")</f>
        <v/>
      </c>
      <c r="C3" s="116"/>
      <c r="D3" s="115"/>
      <c r="E3" s="138"/>
      <c r="F3" s="117"/>
      <c r="G3" s="72">
        <f t="shared" ca="1" si="0"/>
        <v>46000.619612615737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46000.619612615737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46000.619612615737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46000.619612615737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46000.619612615737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46000.619612615737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46000.619612615737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46000.619612615737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46000.619612615737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46000.619612615737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46000.619612615737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46000.619612615737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46000.619612615737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46000.619612615737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46000.619612615737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46000.619612615737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46000.619612615737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46000.619612615737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46000.619612615737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46000.619612615737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46000.619612615737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46000.619612615737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46000.619612615737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46000.619612615737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46000.619612615737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46000.619612615737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46000.619612615737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46000.619612615737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46000.619612615737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46000.619612615737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46000.619612615737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46000.619612615737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46000.619612615737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46000.619612615737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46000.619612615737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46000.619612615737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46000.619612615737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46000.619612615737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46000.619612615737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46000.619612615737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46000.619612615737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46000.619612615737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46000.619612615737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46000.619612615737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46000.619612615737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46000.619612615737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46000.619612615737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46000.619612615737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46000.619612615737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46000.619612615737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46000.619612615737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46000.619612615737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46000.619612615737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46000.619612615737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46000.619612615737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46000.619612615737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46000.619612615737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46000.619612615737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46000.619612615737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46000.619612615737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46000.619612615737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46000.619612615737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46000.619612615737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46000.619612615737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46000.619612615737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46000.619612615737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46000.619612615737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46000.619612615737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46000.619612615737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46000.619612615737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46000.619612615737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46000.619612615737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46000.619612615737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46000.619612615737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46000.619612615737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46000.619612615737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46000.619612615737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46000.619612615737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46000.619612615737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46000.619612615737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46000.619612615737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46000.619612615737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46000.619612615737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46000.619612615737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46000.619612615737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46000.619612615737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46000.619612615737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46000.619612615737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46000.619612615737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46000.619612615737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46000.619612615737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46000.619612615737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46000.619612615737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46000.619612615737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46000.619612615737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46000.619612615737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46000.619612615737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46000.619612615737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46000.619612615737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46000.619612615737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46000.619612615737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46000.619612615737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46000.619612615737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46000.619612615737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46000.619612615737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46000.619612615737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46000.619612615737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46000.619612615737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46000.619612615737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46000.619612615737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46000.619612615737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46000.619612615737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46000.619612615737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46000.619612615737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46000.619612615737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46000.619612615737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46000.619612615737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46000.619612615737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46000.619612615737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46000.619612615737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46000.619612615737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46000.619612615737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46000.619612615737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46000.619612615737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46000.619612615737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46000.619612615737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46000.619612615737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46000.619612615737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46000.619612615737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46000.619612615737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46000.619612615737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46000.619612615737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46000.619612615737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46000.619612615737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46000.619612615737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46000.619612615737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46000.619612615737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46000.619612615737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46000.619612615737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46000.619612615737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46000.619612615737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46000.619612615737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46000.619612615737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46000.619612615737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46000.619612615737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46000.619612615737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46000.619612615737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46000.619612615737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46000.619612615737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46000.619612615737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46000.619612615737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46000.619612615737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46000.619612615737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46000.619612615737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46000.619612615737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46000.619612615737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46000.619612615737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46000.619612615737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46000.619612615737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46000.619612615737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46000.619612615737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46000.619612615737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46000.619612615737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46000.619612615737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46000.619612615737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46000.619612615737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46000.619612615737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46000.619612615737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46000.619612615737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46000.619612615737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46000.619612615737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46000.619612615737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46000.619612615737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46000.619612615737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46000.619612615737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46000.619612615737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46000.619612615737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46000.619612615737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46000.619612615737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46000.619612615737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46000.619612615737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46000.619612615737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46000.619612615737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46000.619612615737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46000.619612615737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46000.619612615737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46000.619612615737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46000.619612615737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46000.619612615737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46000.619612615737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46000.619612615737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46000.619612615737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46000.619612615737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46000.619612615737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46000.619612615737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46000.619612615737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46000.619612615737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46000.619612615737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46000.619612615737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46000.619612615737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46000.619612615737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46000.619612615737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46000.619612615737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46000.619612615737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46000.619612615737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46000.619612615737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46000.619612615737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46000.619612615737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46000.619612615737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46000.619612615737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46000.619612615737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46000.619612615737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46000.619612615737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46000.619612615737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46000.619612615737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46000.619612615737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46000.619612615737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46000.619612615737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46000.619612615737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46000.619612615737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46000.619612615737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46000.619612615737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46000.619612615737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46000.619612615737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46000.619612615737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46000.619612615737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46000.619612615737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46000.619612615737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46000.619612615737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46000.619612615737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46000.619612615737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46000.619612615737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46000.619612615737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46000.619612615737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46000.619612615737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46000.619612615737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46000.619612615737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46000.619612615737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46000.619612615737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46000.619612615737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46000.619612615737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46000.619612615737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46000.619612615737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46000.619612615737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46000.619612615737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46000.619612615737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46000.619612615737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46000.619612615737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46000.619612615737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46000.619612615737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46000.619612615737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46000.619612615737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46000.619612615737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46000.619612615737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46000.619612615737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46000.619612615737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46000.619612615737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46000.619612615737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46000.619612615737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46000.619612615737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46000.619612615737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46000.619612615737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46000.619612615737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46000.619612615737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46000.619612615737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46000.619612615737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46000.619612615737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46000.619612615737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46000.619612615737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46000.619612615737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46000.619612615737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46000.619612615737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46000.619612615737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46000.619612615737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46000.619612615737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46000.619612615737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46000.619612615737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46000.619612615737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46000.619612615737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46000.619612615737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46000.619612615737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46000.619612615737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46000.619612615737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46000.619612615737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46000.619612615737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46000.619612615737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46000.619612615737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46000.619612615737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46000.619612615737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46000.619612615737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46000.619612615737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46000.619612615737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46000.619612615737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46000.619612615737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46000.619612615737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46000.619612615737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46000.619612615737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46000.619612615737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46000.619612615737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46000.619612615737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46000.619612615737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46000.619612615737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46000.619612615737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46000.619612615737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46000.619612615737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46000.619612615737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46000.619612615737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46000.619612615737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46000.619612615737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46000.619612615737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46000.619612615737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46000.619612615737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46000.619612615737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46000.619612615737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46000.619612615737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46000.619612615737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46000.619612615737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46000.619612615737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46000.619612615737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46000.619612615737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46000.619612615737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46000.619612615737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46000.619612615737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46000.619612615737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46000.619612615737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46000.619612615737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46000.619612615737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46000.619612615737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46000.619612615737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46000.619612615737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46000.619612615737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46000.619612615737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46000.619612615737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46000.619612615737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46000.619612615737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46000.619612615737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46000.619612615737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46000.619612615737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46000.619612615737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46000.619612615737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46000.619612615737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46000.619612615737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46000.619612615737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46000.619612615737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46000.619612615737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46000.619612615737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46000.619612615737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46000.619612615737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46000.619612615737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46000.619612615737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46000.619612615737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46000.619612615737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46000.619612615737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46000.619612615737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46000.619612615737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46000.619612615737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46000.619612615737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46000.619612615737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46000.619612615737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46000.619612615737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46000.619612615737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46000.619612615737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46000.619612615737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46000.619612615737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46000.619612615737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46000.619612615737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46000.619612615737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46000.619612615737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46000.619612615737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46000.619612615737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46000.619612615737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46000.619612615737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46000.619612615737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46000.619612615737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46000.619612615737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46000.619612615737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46000.619612615737</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46000.619612615737</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2025-12-09T11:53:40Z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