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074" documentId="13_ncr:1_{F6CB121F-512D-4AA6-A0C1-0FB36C537598}" xr6:coauthVersionLast="47" xr6:coauthVersionMax="47" xr10:uidLastSave="{440ACAE9-B00B-4A50-A6DB-4D5C5C427452}"/>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J3" i="1"/>
  <c r="J4" i="1"/>
  <c r="J5" i="1"/>
  <c r="J6" i="1"/>
  <c r="J7" i="1"/>
  <c r="J8" i="1"/>
  <c r="J9" i="1"/>
  <c r="J10" i="1"/>
  <c r="J11" i="1"/>
  <c r="J12" i="1"/>
  <c r="J13" i="1"/>
  <c r="J14" i="1"/>
  <c r="J15" i="1"/>
  <c r="J16" i="1"/>
  <c r="J17" i="1"/>
  <c r="J18" i="1"/>
  <c r="J19" i="1"/>
  <c r="J20" i="1"/>
  <c r="J21" i="1"/>
  <c r="J22" i="1"/>
  <c r="J23" i="1"/>
  <c r="I3" i="1"/>
  <c r="I4" i="1"/>
  <c r="I5" i="1"/>
  <c r="I6" i="1"/>
  <c r="I7" i="1"/>
  <c r="I8" i="1"/>
  <c r="I9" i="1"/>
  <c r="I10" i="1"/>
  <c r="I11" i="1"/>
  <c r="I12" i="1"/>
  <c r="I13" i="1"/>
  <c r="I14" i="1"/>
  <c r="I15" i="1"/>
  <c r="I16" i="1"/>
  <c r="I17" i="1"/>
  <c r="I18" i="1"/>
  <c r="I19" i="1"/>
  <c r="I20" i="1"/>
  <c r="I21" i="1"/>
  <c r="I22" i="1"/>
  <c r="I23" i="1"/>
  <c r="G3" i="1"/>
  <c r="G4" i="1"/>
  <c r="G5" i="1"/>
  <c r="G6" i="1"/>
  <c r="G7" i="1"/>
  <c r="G8" i="1"/>
  <c r="G9" i="1"/>
  <c r="G10" i="1"/>
  <c r="G11" i="1"/>
  <c r="G12" i="1"/>
  <c r="G13" i="1"/>
  <c r="G14" i="1"/>
  <c r="G15" i="1"/>
  <c r="G16" i="1"/>
  <c r="G17" i="1"/>
  <c r="G18" i="1"/>
  <c r="G19" i="1"/>
  <c r="G20" i="1"/>
  <c r="G21" i="1"/>
  <c r="G22" i="1"/>
  <c r="G23" i="1"/>
  <c r="B3" i="1"/>
  <c r="B4" i="1"/>
  <c r="B5" i="1"/>
  <c r="B6" i="1"/>
  <c r="B7" i="1"/>
  <c r="B8" i="1"/>
  <c r="B9" i="1"/>
  <c r="B10" i="1"/>
  <c r="B11" i="1"/>
  <c r="B12" i="1"/>
  <c r="B13" i="1"/>
  <c r="B14" i="1"/>
  <c r="B15" i="1"/>
  <c r="B16" i="1"/>
  <c r="B17" i="1"/>
  <c r="B18" i="1"/>
  <c r="B19" i="1"/>
  <c r="B20" i="1"/>
  <c r="B21" i="1"/>
  <c r="B22" i="1"/>
  <c r="B2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<sst xmlns="http://schemas.openxmlformats.org/spreadsheetml/2006/main" count="180302" uniqueCount="39135">
  <si>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</si>
  <si>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</si>
  <si>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</si>
  <si>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</si>
  <si>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</si>
  <si>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</si>
  <si>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</si>
  <si>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</si>
  <si>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</si>
  <si>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</si>
  <si>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</si>
  <si>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</si>
  <si>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</si>
  <si>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</si>
  <si>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</si>
  <si>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</si>
  <si>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</si>
  <si>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</si>
  <si>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</si>
  <si>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</si>
  <si>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</si>
  <si>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</si>
  <si>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</si>
  <si>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</si>
  <si>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</si>
  <si>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</si>
  <si>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</si>
  <si>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</si>
  <si>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</si>
  <si>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</si>
  <si>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</si>
  <si>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</si>
  <si>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</si>
  <si>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</si>
  <si>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</si>
  <si>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</si>
  <si>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</si>
  <si>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</si>
  <si>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</si>
  <si>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</si>
  <si>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</si>
  <si>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</si>
  <si>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</si>
  <si>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</si>
  <si>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</si>
  <si>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</si>
  <si>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</si>
  <si>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</si>
  <si>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</si>
  <si>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</si>
  <si>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</si>
  <si>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</si>
  <si>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</si>
  <si>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</si>
  <si>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</si>
  <si>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</si>
  <si>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</si>
  <si>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</si>
  <si>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</si>
  <si>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</si>
  <si>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</si>
  <si>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</si>
  <si>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</si>
  <si>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</si>
  <si>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</si>
  <si>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</si>
  <si>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</si>
  <si>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</si>
  <si>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</si>
  <si>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</si>
  <si>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</si>
  <si>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</si>
  <si>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</si>
  <si>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</si>
  <si>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</si>
  <si>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</si>
  <si>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</si>
  <si>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</si>
  <si>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</si>
  <si>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</si>
  <si>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</si>
  <si>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</si>
  <si>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</si>
  <si>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</si>
  <si>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</si>
  <si>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</si>
  <si>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</si>
  <si>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</si>
  <si>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</si>
  <si>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</si>
  <si>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</si>
  <si>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</si>
  <si>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</si>
  <si>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</si>
  <si>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</si>
  <si>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</si>
  <si>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</si>
  <si>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</si>
  <si>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</si>
  <si>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</si>
  <si>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</si>
  <si>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</si>
  <si>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</si>
  <si>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</si>
  <si>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</si>
  <si>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</si>
  <si>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</si>
  <si>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</si>
  <si>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</si>
  <si>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</si>
  <si>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</si>
  <si>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</si>
  <si>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</si>
  <si>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</si>
  <si>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</si>
  <si>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</si>
  <si>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</si>
  <si>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</si>
  <si>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</si>
  <si>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</si>
  <si>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</si>
  <si>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</si>
  <si>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</si>
  <si>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</si>
  <si>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</si>
  <si>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</si>
  <si>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</si>
  <si>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</si>
  <si>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</si>
  <si>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</si>
  <si>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</si>
  <si>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</si>
  <si>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</si>
  <si>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</si>
  <si>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</si>
  <si>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</si>
  <si>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</si>
  <si>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</si>
  <si>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</si>
  <si>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</si>
  <si>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</si>
  <si>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</si>
  <si>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</si>
  <si>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</si>
  <si>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</si>
  <si>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</si>
  <si>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</si>
  <si>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</si>
  <si>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</si>
  <si>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</si>
  <si>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</si>
  <si>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</si>
  <si>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</si>
  <si>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</si>
  <si>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</si>
  <si>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</si>
  <si>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</si>
  <si>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</si>
  <si>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</si>
  <si>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</si>
  <si>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</si>
  <si>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</si>
  <si>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</si>
  <si>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</si>
  <si>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</si>
  <si>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</si>
  <si>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</si>
  <si>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</si>
  <si>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</si>
  <si>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</si>
  <si>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</si>
  <si>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</si>
  <si>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</si>
  <si>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</si>
  <si>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</si>
  <si>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</si>
  <si>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</si>
  <si>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</si>
  <si>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</si>
  <si>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</si>
  <si>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</si>
  <si>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</si>
  <si>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</si>
  <si>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</si>
  <si>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</si>
  <si>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</si>
  <si>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</si>
  <si>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</si>
  <si>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</si>
  <si>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</si>
  <si>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</si>
  <si>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</si>
  <si>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</si>
  <si>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</si>
  <si>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</si>
  <si>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</si>
  <si>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</si>
  <si>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</si>
  <si>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</si>
  <si>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</si>
  <si>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</si>
  <si>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</si>
  <si>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</si>
  <si>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</si>
  <si>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</si>
  <si>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</si>
  <si>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</si>
  <si>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</si>
  <si>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</si>
  <si>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</si>
  <si>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</si>
  <si>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</si>
  <si>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</si>
  <si>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</si>
  <si>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</si>
  <si>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</si>
  <si>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</si>
  <si>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</si>
  <si>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</si>
  <si>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</si>
  <si>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</si>
  <si>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</si>
  <si>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</si>
  <si>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</si>
  <si>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</si>
  <si>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</si>
  <si>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</si>
  <si>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</si>
  <si>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</si>
  <si>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</si>
  <si>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</si>
  <si>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</si>
  <si>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</si>
  <si>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</si>
  <si>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</si>
  <si>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</si>
  <si>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</si>
  <si>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</si>
  <si>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</si>
  <si>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</si>
  <si>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</si>
  <si>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</si>
  <si>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</si>
  <si>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</si>
  <si>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</si>
  <si>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</si>
  <si>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</si>
  <si>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</si>
  <si>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</si>
  <si>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</si>
  <si>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</si>
  <si>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</si>
  <si>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</si>
  <si>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</si>
  <si>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</si>
  <si>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</si>
  <si>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</si>
  <si>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</si>
  <si>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</si>
  <si>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</si>
  <si>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</si>
  <si>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</si>
  <si>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</si>
  <si>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</si>
  <si>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</si>
  <si>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</si>
  <si>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</si>
  <si>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</si>
  <si>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</si>
  <si>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</si>
  <si>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</si>
  <si>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</si>
  <si>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</si>
  <si>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</si>
  <si>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</si>
  <si>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</si>
  <si>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</si>
  <si>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</si>
  <si>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</si>
  <si>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</si>
  <si>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</si>
  <si>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</si>
  <si>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</si>
  <si>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</si>
  <si>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</si>
  <si>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</si>
  <si>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</si>
  <si>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</si>
  <si>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</si>
  <si>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</si>
  <si>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</si>
  <si>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</si>
  <si>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</si>
  <si>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</si>
  <si>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</si>
  <si>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</si>
  <si>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</si>
  <si>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</si>
  <si>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</si>
  <si>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</si>
  <si>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</si>
  <si>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</si>
  <si>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</si>
  <si>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</si>
  <si>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</si>
  <si>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</si>
  <si>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</si>
  <si>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</si>
  <si>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</si>
  <si>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</si>
  <si>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</si>
  <si>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</si>
  <si>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</si>
  <si>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</si>
  <si>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</si>
  <si>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</si>
  <si>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</si>
  <si>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</si>
  <si>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</si>
  <si>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</si>
  <si>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</si>
  <si>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</si>
  <si>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</si>
  <si>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</si>
  <si>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</si>
  <si>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</si>
  <si>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</si>
  <si>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</si>
  <si>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</si>
  <si>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</si>
  <si>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</si>
  <si>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</si>
  <si>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</si>
  <si>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</si>
  <si>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</si>
  <si>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</si>
  <si>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</si>
  <si>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</si>
  <si>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</si>
  <si>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</si>
  <si>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</si>
  <si>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</si>
  <si>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</si>
  <si>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</si>
  <si>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</si>
  <si>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</si>
  <si>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</si>
  <si>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</si>
  <si>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</si>
  <si>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</si>
  <si>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</si>
  <si>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</si>
  <si>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</si>
  <si>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</si>
  <si>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</si>
  <si>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</si>
  <si>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</si>
  <si>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</si>
  <si>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</si>
  <si>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</si>
  <si>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</si>
  <si>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</si>
  <si>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</si>
  <si>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</si>
  <si>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</si>
  <si>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</si>
  <si>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</si>
  <si>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</si>
  <si>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</si>
  <si>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</si>
  <si>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</si>
  <si>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</si>
  <si>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</si>
  <si>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</si>
  <si>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</si>
  <si>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</si>
  <si>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</si>
  <si>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</si>
  <si>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</si>
  <si>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</si>
  <si>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</si>
  <si>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</si>
  <si>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</si>
  <si>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</si>
  <si>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</si>
  <si>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</si>
  <si>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</si>
  <si>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</si>
  <si>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</si>
  <si>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</si>
  <si>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</si>
  <si>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</si>
  <si>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</si>
  <si>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</si>
  <si>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</si>
  <si>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</si>
  <si>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</si>
  <si>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</si>
  <si>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</si>
  <si>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</si>
  <si>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</si>
  <si>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</si>
  <si>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</si>
  <si>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</si>
  <si>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</si>
  <si>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</si>
  <si>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</si>
  <si>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</si>
  <si>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</si>
  <si>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</si>
  <si>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</si>
  <si>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</si>
  <si>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</si>
  <si>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</si>
  <si>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</si>
  <si>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</si>
  <si>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</si>
  <si>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</si>
  <si>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</si>
  <si>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</si>
  <si>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</si>
  <si>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</si>
  <si>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</si>
  <si>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</si>
  <si>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</si>
  <si>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</si>
  <si>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</si>
  <si>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</si>
  <si>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</si>
  <si>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</si>
  <si>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</si>
  <si>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</si>
  <si>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</si>
  <si>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</si>
  <si>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</si>
  <si>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</si>
  <si>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</si>
  <si>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</si>
  <si>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</si>
  <si>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</si>
  <si>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</si>
  <si>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</si>
  <si>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</si>
  <si>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</si>
  <si>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</si>
  <si>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</si>
  <si>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</si>
  <si>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</si>
  <si>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</si>
  <si>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</si>
  <si>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</si>
  <si>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</si>
  <si>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</si>
  <si>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</si>
  <si>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</si>
  <si>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</si>
  <si>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</si>
  <si>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</si>
  <si>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</si>
  <si>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</si>
  <si>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</si>
  <si>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</si>
  <si>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</si>
  <si>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</si>
  <si>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</si>
  <si>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</si>
  <si>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</si>
  <si>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</si>
  <si>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</si>
  <si>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</si>
  <si>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</si>
  <si>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</si>
  <si>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</si>
  <si>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</si>
  <si>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</si>
  <si>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</si>
  <si>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</si>
  <si>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</si>
  <si>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</si>
  <si>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</si>
  <si>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</si>
  <si>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</si>
  <si>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</si>
  <si>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</si>
  <si>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</si>
  <si>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</si>
  <si>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</si>
  <si>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</si>
  <si>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</si>
  <si>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</si>
  <si>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</si>
  <si>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</si>
  <si>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</si>
  <si>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</si>
  <si>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</si>
  <si>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</si>
  <si>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</si>
  <si>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</si>
  <si>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</si>
  <si>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</si>
  <si>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</si>
  <si>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</si>
  <si>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</si>
  <si>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</si>
  <si>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</si>
  <si>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</si>
  <si>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</si>
  <si>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</si>
  <si>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</si>
  <si>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</si>
  <si>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</si>
  <si>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</si>
  <si>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</si>
  <si>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</si>
  <si>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</si>
  <si>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</si>
  <si>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</si>
  <si>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</si>
  <si>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</si>
  <si>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</si>
  <si>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</si>
  <si>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</si>
  <si>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</si>
  <si>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</si>
  <si>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</si>
  <si>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</si>
  <si>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</si>
  <si>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</si>
  <si>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</si>
  <si>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</si>
  <si>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</si>
  <si>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</si>
  <si>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</si>
  <si>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</si>
  <si>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</si>
  <si>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</si>
  <si>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</si>
  <si>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</si>
  <si>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</si>
  <si>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</si>
  <si>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</si>
  <si>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</si>
  <si>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</si>
  <si>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</si>
  <si>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</si>
  <si>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</si>
  <si>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</si>
  <si>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</si>
  <si>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</si>
  <si>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</si>
  <si>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</si>
  <si>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</si>
  <si>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</si>
  <si>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</si>
  <si>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</si>
  <si>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</si>
  <si>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</si>
  <si>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</si>
  <si>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</si>
  <si>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</si>
  <si>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</si>
  <si>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</si>
  <si>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</si>
  <si>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</si>
  <si>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</si>
  <si>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</si>
  <si>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</si>
  <si>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</si>
  <si>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</si>
  <si>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</si>
  <si>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</si>
  <si>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</si>
  <si>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</si>
  <si>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</si>
  <si>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</si>
  <si>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</si>
  <si>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</si>
  <si>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</si>
  <si>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</si>
  <si>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</si>
  <si>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</si>
  <si>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</si>
  <si>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</si>
  <si>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</si>
  <si>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</si>
  <si>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</si>
  <si>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</si>
  <si>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</si>
  <si>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</si>
  <si>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</si>
  <si>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</si>
  <si>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</si>
  <si>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</si>
  <si>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</si>
  <si>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</si>
  <si>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</si>
  <si>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</si>
  <si>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</si>
  <si>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</si>
  <si>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</si>
  <si>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</si>
  <si>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</si>
  <si>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</si>
  <si>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</si>
  <si>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</si>
  <si>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</si>
  <si>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</si>
  <si>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</si>
  <si>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</si>
  <si>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</si>
  <si>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</si>
  <si>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</si>
  <si>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</si>
  <si>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</si>
  <si>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</si>
  <si>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</si>
  <si>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</si>
  <si>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</si>
  <si>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</si>
  <si>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</si>
  <si>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</si>
  <si>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</si>
  <si>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</si>
  <si>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</si>
  <si>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</si>
  <si>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</si>
  <si>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</si>
  <si>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</si>
  <si>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</si>
  <si>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</si>
  <si>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</si>
  <si>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</si>
  <si>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</si>
  <si>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</si>
  <si>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</si>
  <si>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</si>
  <si>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</si>
  <si>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</si>
  <si>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</si>
  <si>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</si>
  <si>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</si>
  <si>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</si>
  <si>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</si>
  <si>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</si>
  <si>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</si>
  <si>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</si>
  <si>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</si>
  <si>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</si>
  <si>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</si>
  <si>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</si>
  <si>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</si>
  <si>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</si>
  <si>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</si>
  <si>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</si>
  <si>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</si>
  <si>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</si>
  <si>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</si>
  <si>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</si>
  <si>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</si>
  <si>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</si>
  <si>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</si>
  <si>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</si>
  <si>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</si>
  <si>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</si>
  <si>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</si>
  <si>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</si>
  <si>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</si>
  <si>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</si>
  <si>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</si>
  <si>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</si>
  <si>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</si>
  <si>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</si>
  <si>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</si>
  <si>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</si>
  <si>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</si>
  <si>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</si>
  <si>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</si>
  <si>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</si>
  <si>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</si>
  <si>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</si>
  <si>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</si>
  <si>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</si>
  <si>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</si>
  <si>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</si>
  <si>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</si>
  <si>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</si>
  <si>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</si>
  <si>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</si>
  <si>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</si>
  <si>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</si>
  <si>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</si>
  <si>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</si>
  <si>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</si>
  <si>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</si>
  <si>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</si>
  <si>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</si>
  <si>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</si>
  <si>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</si>
  <si>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</si>
  <si>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</si>
  <si>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</si>
  <si>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</si>
  <si>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</si>
  <si>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</si>
  <si>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</si>
  <si>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</si>
  <si>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</si>
  <si>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</si>
  <si>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</si>
  <si>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</si>
  <si>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</si>
  <si>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</si>
  <si>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</si>
  <si>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</si>
  <si>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</si>
  <si>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</si>
  <si>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</si>
  <si>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</si>
  <si>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</si>
  <si>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</si>
  <si>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</si>
  <si>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</si>
  <si>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</si>
  <si>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</si>
  <si>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</si>
  <si>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</si>
  <si>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</si>
  <si>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</si>
  <si>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</si>
  <si>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</si>
  <si>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</si>
  <si>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</si>
  <si>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</si>
  <si>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</si>
  <si>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</si>
  <si>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</si>
  <si>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</si>
  <si>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</si>
  <si>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</si>
  <si>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</si>
  <si>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</si>
  <si>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</si>
  <si>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</si>
  <si>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</si>
  <si>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</si>
  <si>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</si>
  <si>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</si>
  <si>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</si>
  <si>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</si>
  <si>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</si>
  <si>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</si>
  <si>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</si>
  <si>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</si>
  <si>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</si>
  <si>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</si>
  <si>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</si>
  <si>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</si>
  <si>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</si>
  <si>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</si>
  <si>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</si>
  <si>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</si>
  <si>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</si>
  <si>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</si>
  <si>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</si>
  <si>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</si>
  <si>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</si>
  <si>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</si>
  <si>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</si>
  <si>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</si>
  <si>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</si>
  <si>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</si>
  <si>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</si>
  <si>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</si>
  <si>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</si>
  <si>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</si>
  <si>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</si>
  <si>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</si>
  <si>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</si>
  <si>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</si>
  <si>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</si>
  <si>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</si>
  <si>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</si>
  <si>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</si>
  <si>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</si>
  <si>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</si>
  <si>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</si>
  <si>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</si>
  <si>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</si>
  <si>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</si>
  <si>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</si>
  <si>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</si>
  <si>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</si>
  <si>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</si>
  <si>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</si>
  <si>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</si>
  <si>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</si>
  <si>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</si>
  <si>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</si>
  <si>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</si>
  <si>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</si>
  <si>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</si>
  <si>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</si>
  <si>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</si>
  <si>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</si>
  <si>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</si>
  <si>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</si>
  <si>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</si>
  <si>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</si>
  <si>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</si>
  <si>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</si>
  <si>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</si>
  <si>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</si>
  <si>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</si>
  <si>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</si>
  <si>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</si>
  <si>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</si>
  <si>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</si>
  <si>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</si>
  <si>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</si>
  <si>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</si>
  <si>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</si>
  <si>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</si>
  <si>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</si>
  <si>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</si>
  <si>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</si>
  <si>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</si>
  <si>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</si>
  <si>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</si>
  <si>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</si>
  <si>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</si>
  <si>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</si>
  <si>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</si>
  <si>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</si>
  <si>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</si>
  <si>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</si>
  <si>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</si>
  <si>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</si>
  <si>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</si>
  <si>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</si>
  <si>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</si>
  <si>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</si>
  <si>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</si>
  <si>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</si>
  <si>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</si>
  <si>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</si>
  <si>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</si>
  <si>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</si>
  <si>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</si>
  <si>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</si>
  <si>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</si>
  <si>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</si>
  <si>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</si>
  <si>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</si>
  <si>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</si>
  <si>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</si>
  <si>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</si>
  <si>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</si>
  <si>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</si>
  <si>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</si>
  <si>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</si>
  <si>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</si>
  <si>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</si>
  <si>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</si>
  <si>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</si>
  <si>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</si>
  <si>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</si>
  <si>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</si>
  <si>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</si>
  <si>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</si>
  <si>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</si>
  <si>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</si>
  <si>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</si>
  <si>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</si>
  <si>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</si>
  <si>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</si>
  <si>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</si>
  <si>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</si>
  <si>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</si>
  <si>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</si>
  <si>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</si>
  <si>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</si>
  <si>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</si>
  <si>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</si>
  <si>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</si>
  <si>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</si>
  <si>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</si>
  <si>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</si>
  <si>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</si>
  <si>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</si>
  <si>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</si>
  <si>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</si>
  <si>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</si>
  <si>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</si>
  <si>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</si>
  <si>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</si>
  <si>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</si>
  <si>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</si>
  <si>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</si>
  <si>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</si>
  <si>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</si>
  <si>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</si>
  <si>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</si>
  <si>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</si>
  <si>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</si>
  <si>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</si>
  <si>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</si>
  <si>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</si>
  <si>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</si>
  <si>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</si>
  <si>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</si>
  <si>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</si>
  <si>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</si>
  <si>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</si>
  <si>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</si>
  <si>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</si>
  <si>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</si>
  <si>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</si>
  <si>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</si>
  <si>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</si>
  <si>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</si>
  <si>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</si>
  <si>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</si>
  <si>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</si>
  <si>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</si>
  <si>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</si>
  <si>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</si>
  <si>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</si>
  <si>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</si>
  <si>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</si>
  <si>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</si>
  <si>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</si>
  <si>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</si>
  <si>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</si>
  <si>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</si>
  <si>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</si>
  <si>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</si>
  <si>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</si>
  <si>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</si>
  <si>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</si>
  <si>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</si>
  <si>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</si>
  <si>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</si>
  <si>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</si>
  <si>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</si>
  <si>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</si>
  <si>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</si>
  <si>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</si>
  <si>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</si>
  <si>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</si>
  <si>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</si>
  <si>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</si>
  <si>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</si>
  <si>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</si>
  <si>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</si>
  <si>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</si>
  <si>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</si>
  <si>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</si>
  <si>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</si>
  <si>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</si>
  <si>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</si>
  <si>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</si>
  <si>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</si>
  <si>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</si>
  <si>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</si>
  <si>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</si>
  <si>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</si>
  <si>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</si>
  <si>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</si>
  <si>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</si>
  <si>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</si>
  <si>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</si>
  <si>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</si>
  <si>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</si>
  <si>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</si>
  <si>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</si>
  <si>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</si>
  <si>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</si>
  <si>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</si>
  <si>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</si>
  <si>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</si>
  <si>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</si>
  <si>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</si>
  <si>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</si>
  <si>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</si>
  <si>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</si>
  <si>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</si>
  <si>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</si>
  <si>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</si>
  <si>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</si>
  <si>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</si>
  <si>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</si>
  <si>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</si>
  <si>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</si>
  <si>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</si>
  <si>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</si>
  <si>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</si>
  <si>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</si>
  <si>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</si>
  <si>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</si>
  <si>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</si>
  <si>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</si>
  <si>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</si>
  <si>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</si>
  <si>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</si>
  <si>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</si>
  <si>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</si>
  <si>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</si>
  <si>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</si>
  <si>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</si>
  <si>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</si>
  <si>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</si>
  <si>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</si>
  <si>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</si>
  <si>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</si>
  <si>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</si>
  <si>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</si>
  <si>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</si>
  <si>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</si>
  <si>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</si>
  <si>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</si>
  <si>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</si>
  <si>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</si>
  <si>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</si>
  <si>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</si>
  <si>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</si>
  <si>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</si>
  <si>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</si>
  <si>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</si>
  <si>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</si>
  <si>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</si>
  <si>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</si>
  <si>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</si>
  <si>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</si>
  <si>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</si>
  <si>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</si>
  <si>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</si>
  <si>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</si>
  <si>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</si>
  <si>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</si>
  <si>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</si>
  <si>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</si>
  <si>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</si>
  <si>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</si>
  <si>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</si>
  <si>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</si>
  <si>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</si>
  <si>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</si>
  <si>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</si>
  <si>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</si>
  <si>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</si>
  <si>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</si>
  <si>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</si>
  <si>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</si>
  <si>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</si>
  <si>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</si>
  <si>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</si>
  <si>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</si>
  <si>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</si>
  <si>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</si>
  <si>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</si>
  <si>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</si>
  <si>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</si>
  <si>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</si>
  <si>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</si>
  <si>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</si>
  <si>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</si>
  <si>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</si>
  <si>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</si>
  <si>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</si>
  <si>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</si>
  <si>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</si>
  <si>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</si>
  <si>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</si>
  <si>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</si>
  <si>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</si>
  <si>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</si>
  <si>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</si>
  <si>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</si>
  <si>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</si>
  <si>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</si>
  <si>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</si>
  <si>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</si>
  <si>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</si>
  <si>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</si>
  <si>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</si>
  <si>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</si>
  <si>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</si>
  <si>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</si>
  <si>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</si>
  <si>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</si>
  <si>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</si>
  <si>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</si>
  <si>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</si>
  <si>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</si>
  <si>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</si>
  <si>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</si>
  <si>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</si>
  <si>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</si>
  <si>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</si>
  <si>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</si>
  <si>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</si>
  <si>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</si>
  <si>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</si>
  <si>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</si>
  <si>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</si>
  <si>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</si>
  <si>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</si>
  <si>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</si>
  <si>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</si>
  <si>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</si>
  <si>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</si>
  <si>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</si>
  <si>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</si>
  <si>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</si>
  <si>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</si>
  <si>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</si>
  <si>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</si>
  <si>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</si>
  <si>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</si>
  <si>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</si>
  <si>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</si>
  <si>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</si>
  <si>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</si>
  <si>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</si>
  <si>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</si>
  <si>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</si>
  <si>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</si>
  <si>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</si>
  <si>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</si>
  <si>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</si>
  <si>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</si>
  <si>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</si>
  <si>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</si>
  <si>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</si>
  <si>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</si>
  <si>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</si>
  <si>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</si>
  <si>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</si>
  <si>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</si>
  <si>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</si>
  <si>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</si>
  <si>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</si>
  <si>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</si>
  <si>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</si>
  <si>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</si>
  <si>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</si>
  <si>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</si>
  <si>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</si>
  <si>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</si>
  <si>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</si>
  <si>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</si>
  <si>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</si>
  <si>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</si>
  <si>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</si>
  <si>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</si>
  <si>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</si>
  <si>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</si>
  <si>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</si>
  <si>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</si>
  <si>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</si>
  <si>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</si>
  <si>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</si>
  <si>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</si>
  <si>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</si>
  <si>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</si>
  <si>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</si>
  <si>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</si>
  <si>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</si>
  <si>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</si>
  <si>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</si>
  <si>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</si>
  <si>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</si>
  <si>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</si>
  <si>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</si>
  <si>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</si>
  <si>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</si>
  <si>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</si>
  <si>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</si>
  <si>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</si>
  <si>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</si>
  <si>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</si>
  <si>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</si>
  <si>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</si>
  <si>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</si>
  <si>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</si>
  <si>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</si>
  <si>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</si>
  <si>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</si>
  <si>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</si>
  <si>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</si>
  <si>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</si>
  <si>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</si>
  <si>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</si>
  <si>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</si>
  <si>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</si>
  <si>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</si>
  <si>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</si>
  <si>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</si>
  <si>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</si>
  <si>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</si>
  <si>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</si>
  <si>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</si>
  <si>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</si>
  <si>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</si>
  <si>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</si>
  <si>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</si>
  <si>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</si>
  <si>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</si>
  <si>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</si>
  <si>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</si>
  <si>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</si>
  <si>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</si>
  <si>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</si>
  <si>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</si>
  <si>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</si>
  <si>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</si>
  <si>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</si>
  <si>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</si>
  <si>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</si>
  <si>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</si>
  <si>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</si>
  <si>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</si>
  <si>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</si>
  <si>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</si>
  <si>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</si>
  <si>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</si>
  <si>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</si>
  <si>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</si>
  <si>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</si>
  <si>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</si>
  <si>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</si>
  <si>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</si>
  <si>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</si>
  <si>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</si>
  <si>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</si>
  <si>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</si>
  <si>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</si>
  <si>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</si>
  <si>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</si>
  <si>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</si>
  <si>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</si>
  <si>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</si>
  <si>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</si>
  <si>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</si>
  <si>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</si>
  <si>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</si>
  <si>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</si>
  <si>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</si>
  <si>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</si>
  <si>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</si>
  <si>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</si>
  <si>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</si>
  <si>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</si>
  <si>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</si>
  <si>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</si>
  <si>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</si>
  <si>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</si>
  <si>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</si>
  <si>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</si>
  <si>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</si>
  <si>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</si>
  <si>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</si>
  <si>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</si>
  <si>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</si>
  <si>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</si>
  <si>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</si>
  <si>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</si>
  <si>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</si>
  <si>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</si>
  <si>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</si>
  <si>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</si>
  <si>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</si>
  <si>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</si>
  <si>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</si>
  <si>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</si>
  <si>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</si>
  <si>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</si>
  <si>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</si>
  <si>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</si>
  <si>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</si>
  <si>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</si>
  <si>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</si>
  <si>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</si>
  <si>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</si>
  <si>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</si>
  <si>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</si>
  <si>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</si>
  <si>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</si>
  <si>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</si>
  <si>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</si>
  <si>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</si>
  <si>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</si>
  <si>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</si>
  <si>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</si>
  <si>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</si>
  <si>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</si>
  <si>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</si>
  <si>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</si>
  <si>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</si>
  <si>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</si>
  <si>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</si>
  <si>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</si>
  <si>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</si>
  <si>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</si>
  <si>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</si>
  <si>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</si>
  <si>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</si>
  <si>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</si>
  <si>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</si>
  <si>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</si>
  <si>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</si>
  <si>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</si>
  <si>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</si>
  <si>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</si>
  <si>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</si>
  <si>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</si>
  <si>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</si>
  <si>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</si>
  <si>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</si>
  <si>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</si>
  <si>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</si>
  <si>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</si>
  <si>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</si>
  <si>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</si>
  <si>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</si>
  <si>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</si>
  <si>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</si>
  <si>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</si>
  <si>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</si>
  <si>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</si>
  <si>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</si>
  <si>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</si>
  <si>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</si>
  <si>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</si>
  <si>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</si>
  <si>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</si>
  <si>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</si>
  <si>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</si>
  <si>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</si>
  <si>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</si>
  <si>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</si>
  <si>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</si>
  <si>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</si>
  <si>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</si>
  <si>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</si>
  <si>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</si>
  <si>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</si>
  <si>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</si>
  <si>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</si>
  <si>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</si>
  <si>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</si>
  <si>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</si>
  <si>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</si>
  <si>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</si>
  <si>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</si>
  <si>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</si>
  <si>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</si>
  <si>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</si>
  <si>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</si>
  <si>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</si>
  <si>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</si>
  <si>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</si>
  <si>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</si>
  <si>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</si>
  <si>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</si>
  <si>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</si>
  <si>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</si>
  <si>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</si>
  <si>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</si>
  <si>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</si>
  <si>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</si>
  <si>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</si>
  <si>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</si>
  <si>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</si>
  <si>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</si>
  <si>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</si>
  <si>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</si>
  <si>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</si>
  <si>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</si>
  <si>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</si>
  <si>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</si>
  <si>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</si>
  <si>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</si>
  <si>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</si>
  <si>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</si>
  <si>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</si>
  <si>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</si>
  <si>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</si>
  <si>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</si>
  <si>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</si>
  <si>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</si>
  <si>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</si>
  <si>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</si>
  <si>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</si>
  <si>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</si>
  <si>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</si>
  <si>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</si>
  <si>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</si>
  <si>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</si>
  <si>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</si>
  <si>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</si>
  <si>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</si>
  <si>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</si>
  <si>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</si>
  <si>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</si>
  <si>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</si>
  <si>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</si>
  <si>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</si>
  <si>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</si>
  <si>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</si>
  <si>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</si>
  <si>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</si>
  <si>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</si>
  <si>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</si>
  <si>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</si>
  <si>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</si>
  <si>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</si>
  <si>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</si>
  <si>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</si>
  <si>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</si>
  <si>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</si>
  <si>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</si>
  <si>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</si>
  <si>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</si>
  <si>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</si>
  <si>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</si>
  <si>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</si>
  <si>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</si>
  <si>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</si>
  <si>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</si>
  <si>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</si>
  <si>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</si>
  <si>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</si>
  <si>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</si>
  <si>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</si>
  <si>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</si>
  <si>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</si>
  <si>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</si>
  <si>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</si>
  <si>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</si>
  <si>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</si>
  <si>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</si>
  <si>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</si>
  <si>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</si>
  <si>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</si>
  <si>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</si>
  <si>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</si>
  <si>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</si>
  <si>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</si>
  <si>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</si>
  <si>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</si>
  <si>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</si>
  <si>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</si>
  <si>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</si>
  <si>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</si>
  <si>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</si>
  <si>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</si>
  <si>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</si>
  <si>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</si>
  <si>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</si>
  <si>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</si>
  <si>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</si>
  <si>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</si>
  <si>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</si>
  <si>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</si>
  <si>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</si>
  <si>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</si>
  <si>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</si>
  <si>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</si>
  <si>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</si>
  <si>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</si>
  <si>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</si>
  <si>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</si>
  <si>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</si>
  <si>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</si>
  <si>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</si>
  <si>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</si>
  <si>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</si>
  <si>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</si>
  <si>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</si>
  <si>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</si>
  <si>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</si>
  <si>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</si>
  <si>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</si>
  <si>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</si>
  <si>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</si>
  <si>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</si>
  <si>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</si>
  <si>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</si>
  <si>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</si>
  <si>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</si>
  <si>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</si>
  <si>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</si>
  <si>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</si>
  <si>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</si>
  <si>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</si>
  <si>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</si>
  <si>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</si>
  <si>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</si>
  <si>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</si>
  <si>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</si>
  <si>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</si>
  <si>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</si>
  <si>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</si>
  <si>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</si>
  <si>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</si>
  <si>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</si>
  <si>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</si>
  <si>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</si>
  <si>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</si>
  <si>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</si>
  <si>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</si>
  <si>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</si>
  <si>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</si>
  <si>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</si>
  <si>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</si>
  <si>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</si>
  <si>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</si>
  <si>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</si>
  <si>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</si>
  <si>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</si>
  <si>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</si>
  <si>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</si>
  <si>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</si>
  <si>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</si>
  <si>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</si>
  <si>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</si>
  <si>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</si>
  <si>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</si>
  <si>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</si>
  <si>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</si>
  <si>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</si>
  <si>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</si>
  <si>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</si>
  <si>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</si>
  <si>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</si>
  <si>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</si>
  <si>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</si>
  <si>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</si>
  <si>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</si>
  <si>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</si>
  <si>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</si>
  <si>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</si>
  <si>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</si>
  <si>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</si>
  <si>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</si>
  <si>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</si>
  <si>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</si>
  <si>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</si>
  <si>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</si>
  <si>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</si>
  <si>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</si>
  <si>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</si>
  <si>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</si>
  <si>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</si>
  <si>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</si>
  <si>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</si>
  <si>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</si>
  <si>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</si>
  <si>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</si>
  <si>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</si>
  <si>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</si>
  <si>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</si>
  <si>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</si>
  <si>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</si>
  <si>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</si>
  <si>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</si>
  <si>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</si>
  <si>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</si>
  <si>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</si>
  <si>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</si>
  <si>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</si>
  <si>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</si>
  <si>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</si>
  <si>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</si>
  <si>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</si>
  <si>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</si>
  <si>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</si>
  <si>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</si>
  <si>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</si>
  <si>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</si>
  <si>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</si>
  <si>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</si>
  <si>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</si>
  <si>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</si>
  <si>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</si>
  <si>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</si>
  <si>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</si>
  <si>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</si>
  <si>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</si>
  <si>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</si>
  <si>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</si>
  <si>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</si>
  <si>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</si>
  <si>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</si>
  <si>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</si>
  <si>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</si>
  <si>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</si>
  <si>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</si>
  <si>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</si>
  <si>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</si>
  <si>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</si>
  <si>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</si>
  <si>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</si>
  <si>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</si>
  <si>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</si>
  <si>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</si>
  <si>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</si>
  <si>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</si>
  <si>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</si>
  <si>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</si>
  <si>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</si>
  <si>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</si>
  <si>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</si>
  <si>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</si>
  <si>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</si>
  <si>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</si>
  <si>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</si>
  <si>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</si>
  <si>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</si>
  <si>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</si>
  <si>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</si>
  <si>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</si>
  <si>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</si>
  <si>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</si>
  <si>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</si>
  <si>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</si>
  <si>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</si>
  <si>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</si>
  <si>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</si>
  <si>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</si>
  <si>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</si>
  <si>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</si>
  <si>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</si>
  <si>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</si>
  <si>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</si>
  <si>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</si>
  <si>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</si>
  <si>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</si>
  <si>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</si>
  <si>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</si>
  <si>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</si>
  <si>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</si>
  <si>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</si>
  <si>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</si>
  <si>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</si>
  <si>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</si>
  <si>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</si>
  <si>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</si>
  <si>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</si>
  <si>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</si>
  <si>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</si>
  <si>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</si>
  <si>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</si>
  <si>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</si>
  <si>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</si>
  <si>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</si>
  <si>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</si>
  <si>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</si>
  <si>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</si>
  <si>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</si>
  <si>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</si>
  <si>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</si>
  <si>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</si>
  <si>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</si>
  <si>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</si>
  <si>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</si>
  <si>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</si>
  <si>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</si>
  <si>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</si>
  <si>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</si>
  <si>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</si>
  <si>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</si>
  <si>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</si>
  <si>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</si>
  <si>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</si>
  <si>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</si>
  <si>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</si>
  <si>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</si>
  <si>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</si>
  <si>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</si>
  <si>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</si>
  <si>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</si>
  <si>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</si>
  <si>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</si>
  <si>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</si>
  <si>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</si>
  <si>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</si>
  <si>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</si>
  <si>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</si>
  <si>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</si>
  <si>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</si>
  <si>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</si>
  <si>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</si>
  <si>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</si>
  <si>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</si>
  <si>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</si>
  <si>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</si>
  <si>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</si>
  <si>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</si>
  <si>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</si>
  <si>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</si>
  <si>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</si>
  <si>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</si>
  <si>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</si>
  <si>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</si>
  <si>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</si>
  <si>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</si>
  <si>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</si>
  <si>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</si>
  <si>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</si>
  <si>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</si>
  <si>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</si>
  <si>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</si>
  <si>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</si>
  <si>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</si>
  <si>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</si>
  <si>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</si>
  <si>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</si>
  <si>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</si>
  <si>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</si>
  <si>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</si>
  <si>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</si>
  <si>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</si>
  <si>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</si>
  <si>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</si>
  <si>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</si>
  <si>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</si>
  <si>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</si>
  <si>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</si>
  <si>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</si>
  <si>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</si>
  <si>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</si>
  <si>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</si>
  <si>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</si>
  <si>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</si>
  <si>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</si>
  <si>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</si>
  <si>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</si>
  <si>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</si>
  <si>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</si>
  <si>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</si>
  <si>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</si>
  <si>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</si>
  <si>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</si>
  <si>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</si>
  <si>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</si>
  <si>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</si>
  <si>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</si>
  <si>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</si>
  <si>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</si>
  <si>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</si>
  <si>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</si>
  <si>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</si>
  <si>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</si>
  <si>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</si>
  <si>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</si>
  <si>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</si>
  <si>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</si>
  <si>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</si>
  <si>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</si>
  <si>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</si>
  <si>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</si>
  <si>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</si>
  <si>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</si>
  <si>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</si>
  <si>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</si>
  <si>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</si>
  <si>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</si>
  <si>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</si>
  <si>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</si>
  <si>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</si>
  <si>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</si>
  <si>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</si>
  <si>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</si>
  <si>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</si>
  <si>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</si>
  <si>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</si>
  <si>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</si>
  <si>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</si>
  <si>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</si>
  <si>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</si>
  <si>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</si>
  <si>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</si>
  <si>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</si>
  <si>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</si>
  <si>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</si>
  <si>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</si>
  <si>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</si>
  <si>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</si>
  <si>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</si>
  <si>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</si>
  <si>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</si>
  <si>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</si>
  <si>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</si>
  <si>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</si>
  <si>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</si>
  <si>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</si>
  <si>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</si>
  <si>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</si>
  <si>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</si>
  <si>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</si>
  <si>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</si>
  <si>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</si>
  <si>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</si>
  <si>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</si>
  <si>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</si>
  <si>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</si>
  <si>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</si>
  <si>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</si>
  <si>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</si>
  <si>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</si>
  <si>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</si>
  <si>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</si>
  <si>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</si>
  <si>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</si>
  <si>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</si>
  <si>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</si>
  <si>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</si>
  <si>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</si>
  <si>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</si>
  <si>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</si>
  <si>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</si>
  <si>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</si>
  <si>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</si>
  <si>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</si>
  <si>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</si>
  <si>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</si>
  <si>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</si>
  <si>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</si>
  <si>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</si>
  <si>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</si>
  <si>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</si>
  <si>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</si>
  <si>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</si>
  <si>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</si>
  <si>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</si>
  <si>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</si>
  <si>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</si>
  <si>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</si>
  <si>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</si>
  <si>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</si>
  <si>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</si>
  <si>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</si>
  <si>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</si>
  <si>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</si>
  <si>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</si>
  <si>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</si>
  <si>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</si>
  <si>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</si>
  <si>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</si>
  <si>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</si>
  <si>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</si>
  <si>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</si>
  <si>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</si>
  <si>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</si>
  <si>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</si>
  <si>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</si>
  <si>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</si>
  <si>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</si>
  <si>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</si>
  <si>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</si>
  <si>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</si>
  <si>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</si>
  <si>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</si>
  <si>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</si>
  <si>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</si>
  <si>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</si>
  <si>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</si>
  <si>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</si>
  <si>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</si>
  <si>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</si>
  <si>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</si>
  <si>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</si>
  <si>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</si>
  <si>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</si>
  <si>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</si>
  <si>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</si>
  <si>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</si>
  <si>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</si>
  <si>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</si>
  <si>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</si>
  <si>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</si>
  <si>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</si>
  <si>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</si>
  <si>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</si>
  <si>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</si>
  <si>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</si>
  <si>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</si>
  <si>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</si>
  <si>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</si>
  <si>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</si>
  <si>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</si>
  <si>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</si>
  <si>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</si>
  <si>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</si>
  <si>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</si>
  <si>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</si>
  <si>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</si>
  <si>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</si>
  <si>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</si>
  <si>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</si>
  <si>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</si>
  <si>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</si>
  <si>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</si>
  <si>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</si>
  <si>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</si>
  <si>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</si>
  <si>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</si>
  <si>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</si>
  <si>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</si>
  <si>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</si>
  <si>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</si>
  <si>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</si>
  <si>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</si>
  <si>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</si>
  <si>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</si>
  <si>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</si>
  <si>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</si>
  <si>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</si>
  <si>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</si>
  <si>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</si>
  <si>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</si>
  <si>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</si>
  <si>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</si>
  <si>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</si>
  <si>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</si>
  <si>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</si>
  <si>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</si>
  <si>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</si>
  <si>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</si>
  <si>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</si>
  <si>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</si>
  <si>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</si>
  <si>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</si>
  <si>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</si>
  <si>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</si>
  <si>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</si>
  <si>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</si>
  <si>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</si>
  <si>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</si>
  <si>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</si>
  <si>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</si>
  <si>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</si>
  <si>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</si>
  <si>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</si>
  <si>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</si>
  <si>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</si>
  <si>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</si>
  <si>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</si>
  <si>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</si>
  <si>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</si>
  <si>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</si>
  <si>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</si>
  <si>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</si>
  <si>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</si>
  <si>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</si>
  <si>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</si>
  <si>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</si>
  <si>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</si>
  <si>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</si>
  <si>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</si>
  <si>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</si>
  <si>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</si>
  <si>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</si>
  <si>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</si>
  <si>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</si>
  <si>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</si>
  <si>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</si>
  <si>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</si>
  <si>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</si>
  <si>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</si>
  <si>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</si>
  <si>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</si>
  <si>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</si>
  <si>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</si>
  <si>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</si>
  <si>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</si>
  <si>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</si>
  <si>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</si>
  <si>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</si>
  <si>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</si>
  <si>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</si>
  <si>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</si>
  <si>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</si>
  <si>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</si>
  <si>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</si>
  <si>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</si>
  <si>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</si>
  <si>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</si>
  <si>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</si>
  <si>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</si>
  <si>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</si>
  <si>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</si>
  <si>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</si>
  <si>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</si>
  <si>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</si>
  <si>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</si>
  <si>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</si>
  <si>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</si>
  <si>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</si>
  <si>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</si>
  <si>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</si>
  <si>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</si>
  <si>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</si>
  <si>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</si>
  <si>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</si>
  <si>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</si>
  <si>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</si>
  <si>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</si>
  <si>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</si>
  <si>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</si>
  <si>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</si>
  <si>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</si>
  <si>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</si>
  <si>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</si>
  <si>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</si>
  <si>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</si>
  <si>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</si>
  <si>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</si>
  <si>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</si>
  <si>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</si>
  <si>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</si>
  <si>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</si>
  <si>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</si>
  <si>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</si>
  <si>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</si>
  <si>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</si>
  <si>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</si>
  <si>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</si>
  <si>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</si>
  <si>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</si>
  <si>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</si>
  <si>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</si>
  <si>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</si>
  <si>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</si>
  <si>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</si>
  <si>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</si>
  <si>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</si>
  <si>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</si>
  <si>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</si>
  <si>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</si>
  <si>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</si>
  <si>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</si>
  <si>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</si>
  <si>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</si>
  <si>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</si>
  <si>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</si>
  <si>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</si>
  <si>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</si>
  <si>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</si>
  <si>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</si>
  <si>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</si>
  <si>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</si>
  <si>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</si>
  <si>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</si>
  <si>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</si>
  <si>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</si>
  <si>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</si>
  <si>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</si>
  <si>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</si>
  <si>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</si>
  <si>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</si>
  <si>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</si>
  <si>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</si>
  <si>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</si>
  <si>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</si>
  <si>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</si>
  <si>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</si>
  <si>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</si>
  <si>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</si>
  <si>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</si>
  <si>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</si>
  <si>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</si>
  <si>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</si>
  <si>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</si>
  <si>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</si>
  <si>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</si>
  <si>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</si>
  <si>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</si>
  <si>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</si>
  <si>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</si>
  <si>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</si>
  <si>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</si>
  <si>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</si>
  <si>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</si>
  <si>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</si>
  <si>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</si>
  <si>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</si>
  <si>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</si>
  <si>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</si>
  <si>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</si>
  <si>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</si>
  <si>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</si>
  <si>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</si>
  <si>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</si>
  <si>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</si>
  <si>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</si>
  <si>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</si>
  <si>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</si>
  <si>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</si>
  <si>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</si>
  <si>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</si>
  <si>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</si>
  <si>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</si>
  <si>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</si>
  <si>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</si>
  <si>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</si>
  <si>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</si>
  <si>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</si>
  <si>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</si>
  <si>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</si>
  <si>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</si>
  <si>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</si>
  <si>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</si>
  <si>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</si>
  <si>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</si>
  <si>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</si>
  <si>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</si>
  <si>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</si>
  <si>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</si>
  <si>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</si>
  <si>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</si>
  <si>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</si>
  <si>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</si>
  <si>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</si>
  <si>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</si>
  <si>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</si>
  <si>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</si>
  <si>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</si>
  <si>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</si>
  <si>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</si>
  <si>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</si>
  <si>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</si>
  <si>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</si>
  <si>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</si>
  <si>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</si>
  <si>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</si>
  <si>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</si>
  <si>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</si>
  <si>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</si>
  <si>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</si>
  <si>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</si>
  <si>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</si>
  <si>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</si>
  <si>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</si>
  <si>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</si>
  <si>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</si>
  <si>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</si>
  <si>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</si>
  <si>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</si>
  <si>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</si>
  <si>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</si>
  <si>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</si>
  <si>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</si>
  <si>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</si>
  <si>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</si>
  <si>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</si>
  <si>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</si>
  <si>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</si>
  <si>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</si>
  <si>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</si>
  <si>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</si>
  <si>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</si>
  <si>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</si>
  <si>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</si>
  <si>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</si>
  <si>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</si>
  <si>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</si>
  <si>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</si>
  <si>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</si>
  <si>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</si>
  <si>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</si>
  <si>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</si>
  <si>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</si>
  <si>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</si>
  <si>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</si>
  <si>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</si>
  <si>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</si>
  <si>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</si>
  <si>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</si>
  <si>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</si>
  <si>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</si>
  <si>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</si>
  <si>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</si>
  <si>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</si>
  <si>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</si>
  <si>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</si>
  <si>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</si>
  <si>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</si>
  <si>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</si>
  <si>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</si>
  <si>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</si>
  <si>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</si>
  <si>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</si>
  <si>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</si>
  <si>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</si>
  <si>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</si>
  <si>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</si>
  <si>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</si>
  <si>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</si>
  <si>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</si>
  <si>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</si>
  <si>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</si>
  <si>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</si>
  <si>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</si>
  <si>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</si>
  <si>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</si>
  <si>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</si>
  <si>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</si>
  <si>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</si>
  <si>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</si>
  <si>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</si>
  <si>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</si>
  <si>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</si>
  <si>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</si>
  <si>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</si>
  <si>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</si>
  <si>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</si>
  <si>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</si>
  <si>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</si>
  <si>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</si>
  <si>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</si>
  <si>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</si>
  <si>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</si>
  <si>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</si>
  <si>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</si>
  <si>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</si>
  <si>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</si>
  <si>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</si>
  <si>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</si>
  <si>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</si>
  <si>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</si>
  <si>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</si>
  <si>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</si>
  <si>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</si>
  <si>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</si>
  <si>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</si>
  <si>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</si>
  <si>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</si>
  <si>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</si>
  <si>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</si>
  <si>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</si>
  <si>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</si>
  <si>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</si>
  <si>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</si>
  <si>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</si>
  <si>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</si>
  <si>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</si>
  <si>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</si>
  <si>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</si>
  <si>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</si>
  <si>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</si>
  <si>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</si>
  <si>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</si>
  <si>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</si>
  <si>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</si>
  <si>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</si>
  <si>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</si>
  <si>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</si>
  <si>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</si>
  <si>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</si>
  <si>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</si>
  <si>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</si>
  <si>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</si>
  <si>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</si>
  <si>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</si>
  <si>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</si>
  <si>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</si>
  <si>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</si>
  <si>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</si>
  <si>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</si>
  <si>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</si>
  <si>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</si>
  <si>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</si>
  <si>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</si>
  <si>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</si>
  <si>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</si>
  <si>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</si>
  <si>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</si>
  <si>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</si>
  <si>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</si>
  <si>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</si>
  <si>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</si>
  <si>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</si>
  <si>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</si>
  <si>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</si>
  <si>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</si>
  <si>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</si>
  <si>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</si>
  <si>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</si>
  <si>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</si>
  <si>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</si>
  <si>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</si>
  <si>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</si>
  <si>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</si>
  <si>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</si>
  <si>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</si>
  <si>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</si>
  <si>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</si>
  <si>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</si>
  <si>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</si>
  <si>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</si>
  <si>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</si>
  <si>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</si>
  <si>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</si>
  <si>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</si>
  <si>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</si>
  <si>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</si>
  <si>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</si>
  <si>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</si>
  <si>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</si>
  <si>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</si>
  <si>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</si>
  <si>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</si>
  <si>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</si>
  <si>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</si>
  <si>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</si>
  <si>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</si>
  <si>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</si>
  <si>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</si>
  <si>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</si>
  <si>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</si>
  <si>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</si>
  <si>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</si>
  <si>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</si>
  <si>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</si>
  <si>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</si>
  <si>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</si>
  <si>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</si>
  <si>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</si>
  <si>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</si>
  <si>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</si>
  <si>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</si>
  <si>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</si>
  <si>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</si>
  <si>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</si>
  <si>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</si>
  <si>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</si>
  <si>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</si>
  <si>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</si>
  <si>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</si>
  <si>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</si>
  <si>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</si>
  <si>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</si>
  <si>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</si>
  <si>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</si>
  <si>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</si>
  <si>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</si>
  <si>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</si>
  <si>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</si>
  <si>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</si>
  <si>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</si>
  <si>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</si>
  <si>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</si>
  <si>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</si>
  <si>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</si>
  <si>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</si>
  <si>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</si>
  <si>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</si>
  <si>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</si>
  <si>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</si>
  <si>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</si>
  <si>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</si>
  <si>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</si>
  <si>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</si>
  <si>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</si>
  <si>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</si>
  <si>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</si>
  <si>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</si>
  <si>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</si>
  <si>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</si>
  <si>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</si>
  <si>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</si>
  <si>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</si>
  <si>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</si>
  <si>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</si>
  <si>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</si>
  <si>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</si>
  <si>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</si>
  <si>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</si>
  <si>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</si>
  <si>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</si>
  <si>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</si>
  <si>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</si>
  <si>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</si>
  <si>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</si>
  <si>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</si>
  <si>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</si>
  <si>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</si>
  <si>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</si>
  <si>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</si>
  <si>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</si>
  <si>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</si>
  <si>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</si>
  <si>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</si>
  <si>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</si>
  <si>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</si>
  <si>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</si>
  <si>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</si>
  <si>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</si>
  <si>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</si>
  <si>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</si>
  <si>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</si>
  <si>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</si>
  <si>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</si>
  <si>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</si>
  <si>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</si>
  <si>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</si>
  <si>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</si>
  <si>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</si>
  <si>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</si>
  <si>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</si>
  <si>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</si>
  <si>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</si>
  <si>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</si>
  <si>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</si>
  <si>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</si>
  <si>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</si>
  <si>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</si>
  <si>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</si>
  <si>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</si>
  <si>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</si>
  <si>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</si>
  <si>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</si>
  <si>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</si>
  <si>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</si>
  <si>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</si>
  <si>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</si>
  <si>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</si>
  <si>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</si>
  <si>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</si>
  <si>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</si>
  <si>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</si>
  <si>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</si>
  <si>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</si>
  <si>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</si>
  <si>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</si>
  <si>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</si>
  <si>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</si>
  <si>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</si>
  <si>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</si>
  <si>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</si>
  <si>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</si>
  <si>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</si>
  <si>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</si>
  <si>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</si>
  <si>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</si>
  <si>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</si>
  <si>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</si>
  <si>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</si>
  <si>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</si>
  <si>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</si>
  <si>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</si>
  <si>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</si>
  <si>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</si>
  <si>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</si>
  <si>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</si>
  <si>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</si>
  <si>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</si>
  <si>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</si>
  <si>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</si>
  <si>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</si>
  <si>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</si>
  <si>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</si>
  <si>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</si>
  <si>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</si>
  <si>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</si>
  <si>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</si>
  <si>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</si>
  <si>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</si>
  <si>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</si>
  <si>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</si>
  <si>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</si>
  <si>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</si>
  <si>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</si>
  <si>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</si>
  <si>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</si>
  <si>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</si>
  <si>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</si>
  <si>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</si>
  <si>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</si>
  <si>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</si>
  <si>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</si>
  <si>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</si>
  <si>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</si>
  <si>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</si>
  <si>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</si>
  <si>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</si>
  <si>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</si>
  <si>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</si>
  <si>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</si>
  <si>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</si>
  <si>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</si>
  <si>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</si>
  <si>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</si>
  <si>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</si>
  <si>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</si>
  <si>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</si>
  <si>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</si>
  <si>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</si>
  <si>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</si>
  <si>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</si>
  <si>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</si>
  <si>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</si>
  <si>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</si>
  <si>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</si>
  <si>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</si>
  <si>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</si>
  <si>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</si>
  <si>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</si>
  <si>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</si>
  <si>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</si>
  <si>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</si>
  <si>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</si>
  <si>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</si>
  <si>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</si>
  <si>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</si>
  <si>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</si>
  <si>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</si>
  <si>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</si>
  <si>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</si>
  <si>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</si>
  <si>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</si>
  <si>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</si>
  <si>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</si>
  <si>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</si>
  <si>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</si>
  <si>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</si>
  <si>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</si>
  <si>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</si>
  <si>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</si>
  <si>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</si>
  <si>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</si>
  <si>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</si>
  <si>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</si>
  <si>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</si>
  <si>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</si>
  <si>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</si>
  <si>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</si>
  <si>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</si>
  <si>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</si>
  <si>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</si>
  <si>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</si>
  <si>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</si>
  <si>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</si>
  <si>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</si>
  <si>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</si>
  <si>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</si>
  <si>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</si>
  <si>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</si>
  <si>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</si>
  <si>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</si>
  <si>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</si>
  <si>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</si>
  <si>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</si>
  <si>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</si>
  <si>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</si>
  <si>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</si>
  <si>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</si>
  <si>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</si>
  <si>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</si>
  <si>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</si>
  <si>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</si>
  <si>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</si>
  <si>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</si>
  <si>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</si>
  <si>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</si>
  <si>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</si>
  <si>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</si>
  <si>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</si>
  <si>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</si>
  <si>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</si>
  <si>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</si>
  <si>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</si>
  <si>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</si>
  <si>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</si>
  <si>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</si>
  <si>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</si>
  <si>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</si>
  <si>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</si>
  <si>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</si>
  <si>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</si>
  <si>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</si>
  <si>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</si>
  <si>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</si>
  <si>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</si>
  <si>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</si>
  <si>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</si>
  <si>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</si>
  <si>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</si>
  <si>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</si>
  <si>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</si>
  <si>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</si>
  <si>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</si>
  <si>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</si>
  <si>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</si>
  <si>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</si>
  <si>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</si>
  <si>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</si>
  <si>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</si>
  <si>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</si>
  <si>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</si>
  <si>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</si>
  <si>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</si>
  <si>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</si>
  <si>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</si>
  <si>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</si>
  <si>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</si>
  <si>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</si>
  <si>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</si>
  <si>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</si>
  <si>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</si>
  <si>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</si>
  <si>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</si>
  <si>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</si>
  <si>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</si>
  <si>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</si>
  <si>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</si>
  <si>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</si>
  <si>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</si>
  <si>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</si>
  <si>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</si>
  <si>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</si>
  <si>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</si>
  <si>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</si>
  <si>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</si>
  <si>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</si>
  <si>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</si>
  <si>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</si>
  <si>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</si>
  <si>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</si>
  <si>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</si>
  <si>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</si>
  <si>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</si>
  <si>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</si>
  <si>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</si>
  <si>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</si>
  <si>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</si>
  <si>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</si>
  <si>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</si>
  <si>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</si>
  <si>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</si>
  <si>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</si>
  <si>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</si>
  <si>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</si>
  <si>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</si>
  <si>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</si>
  <si>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</si>
  <si>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</si>
  <si>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</si>
  <si>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</si>
  <si>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</si>
  <si>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</si>
  <si>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</si>
  <si>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</si>
  <si>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</si>
  <si>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</si>
  <si>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</si>
  <si>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</si>
  <si>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</si>
  <si>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</si>
  <si>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</si>
  <si>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</si>
  <si>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</si>
  <si>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</si>
  <si>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</si>
  <si>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</si>
  <si>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</si>
  <si>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</si>
  <si>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</si>
  <si>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</si>
  <si>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</si>
  <si>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</si>
  <si>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</si>
  <si>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</si>
  <si>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</si>
  <si>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</si>
  <si>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</si>
  <si>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</si>
  <si>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</si>
  <si>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</si>
  <si>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</si>
  <si>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</si>
  <si>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</si>
  <si>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</si>
  <si>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</si>
  <si>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</si>
  <si>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</si>
  <si>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</si>
  <si>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</si>
  <si>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</si>
  <si>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</si>
  <si>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</si>
  <si>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</si>
  <si>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</si>
  <si>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</si>
  <si>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</si>
  <si>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</si>
  <si>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</si>
  <si>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</si>
  <si>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</si>
  <si>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</si>
  <si>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</si>
  <si>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</si>
  <si>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</si>
  <si>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</si>
  <si>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</si>
  <si>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</si>
  <si>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</si>
  <si>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</si>
  <si>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</si>
  <si>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</si>
  <si>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</si>
  <si>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</si>
  <si>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</si>
  <si>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</si>
  <si>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</si>
  <si>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</si>
  <si>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</si>
  <si>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</si>
  <si>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</si>
  <si>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</si>
  <si>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</si>
  <si>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</si>
  <si>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</si>
  <si>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</si>
  <si>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</si>
  <si>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</si>
  <si>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</si>
  <si>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</si>
  <si>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</si>
  <si>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</si>
  <si>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</si>
  <si>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</si>
  <si>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</si>
  <si>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</si>
  <si>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</si>
  <si>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</si>
  <si>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</si>
  <si>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</si>
  <si>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</si>
  <si>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</si>
  <si>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</si>
  <si>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</si>
  <si>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</si>
  <si>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</si>
  <si>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</si>
  <si>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</si>
  <si>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</si>
  <si>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</si>
  <si>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</si>
  <si>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</si>
  <si>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</si>
  <si>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</si>
  <si>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</si>
  <si>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</si>
  <si>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</si>
  <si>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</si>
  <si>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</si>
  <si>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</si>
  <si>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</si>
  <si>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</si>
  <si>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</si>
  <si>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</si>
  <si>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</si>
  <si>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</si>
  <si>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</si>
  <si>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</si>
  <si>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</si>
  <si>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</si>
  <si>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</si>
  <si>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</si>
  <si>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</si>
  <si>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</si>
  <si>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</si>
  <si>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</si>
  <si>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</si>
  <si>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</si>
  <si>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</si>
  <si>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</si>
  <si>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</si>
  <si>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</si>
  <si>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</si>
  <si>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</si>
  <si>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</si>
  <si>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</si>
  <si>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</si>
  <si>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</si>
  <si>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</si>
  <si>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</si>
  <si>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</si>
  <si>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</si>
  <si>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</si>
  <si>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</si>
  <si>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</si>
  <si>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</si>
  <si>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</si>
  <si>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</si>
  <si>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</si>
  <si>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</si>
  <si>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</si>
  <si>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</si>
  <si>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</si>
  <si>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</si>
  <si>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</si>
  <si>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</si>
  <si>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</si>
  <si>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</si>
  <si>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</si>
  <si>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</si>
  <si>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</si>
  <si>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</si>
  <si>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</si>
  <si>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</si>
  <si>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</si>
  <si>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</si>
  <si>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</si>
  <si>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</si>
  <si>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</si>
  <si>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</si>
  <si>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</si>
  <si>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</si>
  <si>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</si>
  <si>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</si>
  <si>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</si>
  <si>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</si>
  <si>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</si>
  <si>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</si>
  <si>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</si>
  <si>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</si>
  <si>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</si>
  <si>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</si>
  <si>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</si>
  <si>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</si>
  <si>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</si>
  <si>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</si>
  <si>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</si>
  <si>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</si>
  <si>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</si>
  <si>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</si>
  <si>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</si>
  <si>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</si>
  <si>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</si>
  <si>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</si>
  <si>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</si>
  <si>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</si>
  <si>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</si>
  <si>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</si>
  <si>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</si>
  <si>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</si>
  <si>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</si>
  <si>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</si>
  <si>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</si>
  <si>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</si>
  <si>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</si>
  <si>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</si>
  <si>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</si>
  <si>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</si>
  <si>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</si>
  <si>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</si>
  <si>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</si>
  <si>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</si>
  <si>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</si>
  <si>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</si>
  <si>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</si>
  <si>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</si>
  <si>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</si>
  <si>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</si>
  <si>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</si>
  <si>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</si>
  <si>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</si>
  <si>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</si>
  <si>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</si>
  <si>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</si>
  <si>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</si>
  <si>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</si>
  <si>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</si>
  <si>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</si>
  <si>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</si>
  <si>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</si>
  <si>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</si>
  <si>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</si>
  <si>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</si>
  <si>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</si>
  <si>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</si>
  <si>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</si>
  <si>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</si>
  <si>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</si>
  <si>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</si>
  <si>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</si>
  <si>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</si>
  <si>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</si>
  <si>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</si>
  <si>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</si>
  <si>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</si>
  <si>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</si>
  <si>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</si>
  <si>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</si>
  <si>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</si>
  <si>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</si>
  <si>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</si>
  <si>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</si>
  <si>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</si>
  <si>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</si>
  <si>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</si>
  <si>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</si>
  <si>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</si>
  <si>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</si>
  <si>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</si>
  <si>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</si>
  <si>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</si>
  <si>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</si>
  <si>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</si>
  <si>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</si>
  <si>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</si>
  <si>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</si>
  <si>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</si>
  <si>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</si>
  <si>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</si>
  <si>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</si>
  <si>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</si>
  <si>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</si>
  <si>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</si>
  <si>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</si>
  <si>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</si>
  <si>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</si>
  <si>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</si>
  <si>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</si>
  <si>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</si>
  <si>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</si>
  <si>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</si>
  <si>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</si>
  <si>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</si>
  <si>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</si>
  <si>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</si>
  <si>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</si>
  <si>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</si>
  <si>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</si>
  <si>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</si>
  <si>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</si>
  <si>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</si>
  <si>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</si>
  <si>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</si>
  <si>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</si>
  <si>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</si>
  <si>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</si>
  <si>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</si>
  <si>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</si>
  <si>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</si>
  <si>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</si>
  <si>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</si>
  <si>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</si>
  <si>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</si>
  <si>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</si>
  <si>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</si>
  <si>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</si>
  <si>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</si>
  <si>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</si>
  <si>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</si>
  <si>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</si>
  <si>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</si>
  <si>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</si>
  <si>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</si>
  <si>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</si>
  <si>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</si>
  <si>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</si>
  <si>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</si>
  <si>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</si>
  <si>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</si>
  <si>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</si>
  <si>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</si>
  <si>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</si>
  <si>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</si>
  <si>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</si>
  <si>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</si>
  <si>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</si>
  <si>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</si>
  <si>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</si>
  <si>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</si>
  <si>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</si>
  <si>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</si>
  <si>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</si>
  <si>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</si>
  <si>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</si>
  <si>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</si>
  <si>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</si>
  <si>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</si>
  <si>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</si>
  <si>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</si>
  <si>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</si>
  <si>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</si>
  <si>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</si>
  <si>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</si>
  <si>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</si>
  <si>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</si>
  <si>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</si>
  <si>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</si>
  <si>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</si>
  <si>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</si>
  <si>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</si>
  <si>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</si>
  <si>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</si>
  <si>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</si>
  <si>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</si>
  <si>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</si>
  <si>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</si>
  <si>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</si>
  <si>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</si>
  <si>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</si>
  <si>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</si>
  <si>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</si>
  <si>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</si>
  <si>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</si>
  <si>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</si>
  <si>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</si>
  <si>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</si>
  <si>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</si>
  <si>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</si>
  <si>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</si>
  <si>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</si>
  <si>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</si>
  <si>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</si>
  <si>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</si>
  <si>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</si>
  <si>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</si>
  <si>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</si>
  <si>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</si>
  <si>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</si>
  <si>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</si>
  <si>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</si>
  <si>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</si>
  <si>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</si>
  <si>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</si>
  <si>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</si>
  <si>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</si>
  <si>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</si>
  <si>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</si>
  <si>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</si>
  <si>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</si>
  <si>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</si>
  <si>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</si>
  <si>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</si>
  <si>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</si>
  <si>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</si>
  <si>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</si>
  <si>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</si>
  <si>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</si>
  <si>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</si>
  <si>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</si>
  <si>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</si>
  <si>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</si>
  <si>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</si>
  <si>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</si>
  <si>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</si>
  <si>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</si>
  <si>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</si>
  <si>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</si>
  <si>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</si>
  <si>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</si>
  <si>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</si>
  <si>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</si>
  <si>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</si>
  <si>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</si>
  <si>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</si>
  <si>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</si>
  <si>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</si>
  <si>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</si>
  <si>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</si>
  <si>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</si>
  <si>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</si>
  <si>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</si>
  <si>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</si>
  <si>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</si>
  <si>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</si>
  <si>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</si>
  <si>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</si>
  <si>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</si>
  <si>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</si>
  <si>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</si>
  <si>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</si>
  <si>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</si>
  <si>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</si>
  <si>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</si>
  <si>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</si>
  <si>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</si>
  <si>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</si>
  <si>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</si>
  <si>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</si>
  <si>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</si>
  <si>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</si>
  <si>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</si>
  <si>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</si>
  <si>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</si>
  <si>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</si>
  <si>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</si>
  <si>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</si>
  <si>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</si>
  <si>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</si>
  <si>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</si>
  <si>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</si>
  <si>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</si>
  <si>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</si>
  <si>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</si>
  <si>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</si>
  <si>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</si>
  <si>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</si>
  <si>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</si>
  <si>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</si>
  <si>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</si>
  <si>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</si>
  <si>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</si>
  <si>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</si>
  <si>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</si>
  <si>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</si>
  <si>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</si>
  <si>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</si>
  <si>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</si>
  <si>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</si>
  <si>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</si>
  <si>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</si>
  <si>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</si>
  <si>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</si>
  <si>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</si>
  <si>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</si>
  <si>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</si>
  <si>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</si>
  <si>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</si>
  <si>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</si>
  <si>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</si>
  <si>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</si>
  <si>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</si>
  <si>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</si>
  <si>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</si>
  <si>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</si>
  <si>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</si>
  <si>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</si>
  <si>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</si>
  <si>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</si>
  <si>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</si>
  <si>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</si>
  <si>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</si>
  <si>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</si>
  <si>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</si>
  <si>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</si>
  <si>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</si>
  <si>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</si>
  <si>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</si>
  <si>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</si>
  <si>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</si>
  <si>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</si>
  <si>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</si>
  <si>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</si>
  <si>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</si>
  <si>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</si>
  <si>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</si>
  <si>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</si>
  <si>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</si>
  <si>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</si>
  <si>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</si>
  <si>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</si>
  <si>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</si>
  <si>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</si>
  <si>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</si>
  <si>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</si>
  <si>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</si>
  <si>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</si>
  <si>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</si>
  <si>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</si>
  <si>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</si>
  <si>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</si>
  <si>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</si>
  <si>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</si>
  <si>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</si>
  <si>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</si>
  <si>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</si>
  <si>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</si>
  <si>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</si>
  <si>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</si>
  <si>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</si>
  <si>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</si>
  <si>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</si>
  <si>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</si>
  <si>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</si>
  <si>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</si>
  <si>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</si>
  <si>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</si>
  <si>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</si>
  <si>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</si>
  <si>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</si>
  <si>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</si>
  <si>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</si>
  <si>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</si>
  <si>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</si>
  <si>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</si>
  <si>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</si>
  <si>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</si>
  <si>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</si>
  <si>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</si>
  <si>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</si>
  <si>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</si>
  <si>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</si>
  <si>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</si>
  <si>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</si>
  <si>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</si>
  <si>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</si>
  <si>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</si>
  <si>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</si>
  <si>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</si>
  <si>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</si>
  <si>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</si>
  <si>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</si>
  <si>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</si>
  <si>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</si>
  <si>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</si>
  <si>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</si>
  <si>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</si>
  <si>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</si>
  <si>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</si>
  <si>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</si>
  <si>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</si>
  <si>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</si>
  <si>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</si>
  <si>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</si>
  <si>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</si>
  <si>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</si>
  <si>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</si>
  <si>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</si>
  <si>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</si>
  <si>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</si>
  <si>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</si>
  <si>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</si>
  <si>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</si>
  <si>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</si>
  <si>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</si>
  <si>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</si>
  <si>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</si>
  <si>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</si>
  <si>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</si>
  <si>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</si>
  <si>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</si>
  <si>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</si>
  <si>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</si>
  <si>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</si>
  <si>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</si>
  <si>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</si>
  <si>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</si>
  <si>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</si>
  <si>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</si>
  <si>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</si>
  <si>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</si>
  <si>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</si>
  <si>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</si>
  <si>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</si>
  <si>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</si>
  <si>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</si>
  <si>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</si>
  <si>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</si>
  <si>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</si>
  <si>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</si>
  <si>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</si>
  <si>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</si>
  <si>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</si>
  <si>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</si>
  <si>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</si>
  <si>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</si>
  <si>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</si>
  <si>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</si>
  <si>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</si>
  <si>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</si>
  <si>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</si>
  <si>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</si>
  <si>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</si>
  <si>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</si>
  <si>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</si>
  <si>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</si>
  <si>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</si>
  <si>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</si>
  <si>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</si>
  <si>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</si>
  <si>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</si>
  <si>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</si>
  <si>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</si>
  <si>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</si>
  <si>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</si>
  <si>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</si>
  <si>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</si>
  <si>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</si>
  <si>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</si>
  <si>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</si>
  <si>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</si>
  <si>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</si>
  <si>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</si>
  <si>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</si>
  <si>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</si>
  <si>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</si>
  <si>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</si>
  <si>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</si>
  <si>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</si>
  <si>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</si>
  <si>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</si>
  <si>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</si>
  <si>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</si>
  <si>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</si>
  <si>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</si>
  <si>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</si>
  <si>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</si>
  <si>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</si>
  <si>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</si>
  <si>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</si>
  <si>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</si>
  <si>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</si>
  <si>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</si>
  <si>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</si>
  <si>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</si>
  <si>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</si>
  <si>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</si>
  <si>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</si>
  <si>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</si>
  <si>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</si>
  <si>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</si>
  <si>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</si>
  <si>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</si>
  <si>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</si>
  <si>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</si>
  <si>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</si>
  <si>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</si>
  <si>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</si>
  <si>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</si>
  <si>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</si>
  <si>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</si>
  <si>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</si>
  <si>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</si>
  <si>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</si>
  <si>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</si>
  <si>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</si>
  <si>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</si>
  <si>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</si>
  <si>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</si>
  <si>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</si>
  <si>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</si>
  <si>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</si>
  <si>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</si>
  <si>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</si>
  <si>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</si>
  <si>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</si>
  <si>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</si>
  <si>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</si>
  <si>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</si>
  <si>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</si>
  <si>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</si>
  <si>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</si>
  <si>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</si>
  <si>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</si>
  <si>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</si>
  <si>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</si>
  <si>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</si>
  <si>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</si>
  <si>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</si>
  <si>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</si>
  <si>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</si>
  <si>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</si>
  <si>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</si>
  <si>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</si>
  <si>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</si>
  <si>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</si>
  <si>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</si>
  <si>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</si>
  <si>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</si>
  <si>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</si>
  <si>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</si>
  <si>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</si>
  <si>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</si>
  <si>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</si>
  <si>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</si>
  <si>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</si>
  <si>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</si>
  <si>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</si>
  <si>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</si>
  <si>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</si>
  <si>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</si>
  <si>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</si>
  <si>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</si>
  <si>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</si>
  <si>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</si>
  <si>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</si>
  <si>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</si>
  <si>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</si>
  <si>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</si>
  <si>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</si>
  <si>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</si>
  <si>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</si>
  <si>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</si>
  <si>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</si>
  <si>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</si>
  <si>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</si>
  <si>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</si>
  <si>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</si>
  <si>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</si>
  <si>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</si>
  <si>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</si>
  <si>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</si>
  <si>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</si>
  <si>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</si>
  <si>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</si>
  <si>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</si>
  <si>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</si>
  <si>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</si>
  <si>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</si>
  <si>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</si>
  <si>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</si>
  <si>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</si>
  <si>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</si>
  <si>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</si>
  <si>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</si>
  <si>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</si>
  <si>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</si>
  <si>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</si>
  <si>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</si>
  <si>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</si>
  <si>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</si>
  <si>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</si>
  <si>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</si>
  <si>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</si>
  <si>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</si>
  <si>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</si>
  <si>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</si>
  <si>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</si>
  <si>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</si>
  <si>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</si>
  <si>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</si>
  <si>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</si>
  <si>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</si>
  <si>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</si>
  <si>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</si>
  <si>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</si>
  <si>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</si>
  <si>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</si>
  <si>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</si>
  <si>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</si>
  <si>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</si>
  <si>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</si>
  <si>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</si>
  <si>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</si>
  <si>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</si>
  <si>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</si>
  <si>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</si>
  <si>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</si>
  <si>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</si>
  <si>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</si>
  <si>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</si>
  <si>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</si>
  <si>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</si>
  <si>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</si>
  <si>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</si>
  <si>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</si>
  <si>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</si>
  <si>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</si>
  <si>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</si>
  <si>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</si>
  <si>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</si>
  <si>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</si>
  <si>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</si>
  <si>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</si>
  <si>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</si>
  <si>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</si>
  <si>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</si>
  <si>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</si>
  <si>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</si>
  <si>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</si>
  <si>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</si>
  <si>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</si>
  <si>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</si>
  <si>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</si>
  <si>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</si>
  <si>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</si>
  <si>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</si>
  <si>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</si>
  <si>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</si>
  <si>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</si>
  <si>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</si>
  <si>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</si>
  <si>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</si>
  <si>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</si>
  <si>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</si>
  <si>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</si>
  <si>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</si>
  <si>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</si>
  <si>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</si>
  <si>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</si>
  <si>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</si>
  <si>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</si>
  <si>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</si>
  <si>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</si>
  <si>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</si>
  <si>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</si>
  <si>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</si>
  <si>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</si>
  <si>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</si>
  <si>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</si>
  <si>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</si>
  <si>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</si>
  <si>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</si>
  <si>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</si>
  <si>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</si>
  <si>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</si>
  <si>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</si>
  <si>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</si>
  <si>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</si>
  <si>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</si>
  <si>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</si>
  <si>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</si>
  <si>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</si>
  <si>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</si>
  <si>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</si>
  <si>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</si>
  <si>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</si>
  <si>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</si>
  <si>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</si>
  <si>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</si>
  <si>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</si>
  <si>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</si>
  <si>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</si>
  <si>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</si>
  <si>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</si>
  <si>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</si>
  <si>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</si>
  <si>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</si>
  <si>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</si>
  <si>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</si>
  <si>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</si>
  <si>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</si>
  <si>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</si>
  <si>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</si>
  <si>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</si>
  <si>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</si>
  <si>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</si>
  <si>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</si>
  <si>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</si>
  <si>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</si>
  <si>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</si>
  <si>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</si>
  <si>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</si>
  <si>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</si>
  <si>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</si>
  <si>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</si>
  <si>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</si>
  <si>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</si>
  <si>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</si>
  <si>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</si>
  <si>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</si>
  <si>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</si>
  <si>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</si>
  <si>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</si>
  <si>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</si>
  <si>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</si>
  <si>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</si>
  <si>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</si>
  <si>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</si>
  <si>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</si>
  <si>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</si>
  <si>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</si>
  <si>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</si>
  <si>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</si>
  <si>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</si>
  <si>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</si>
  <si>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</si>
  <si>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</si>
  <si>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</si>
  <si>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</si>
  <si>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</si>
  <si>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</si>
  <si>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</si>
  <si>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</si>
  <si>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</si>
  <si>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</si>
  <si>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</si>
  <si>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</si>
  <si>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</si>
  <si>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</si>
  <si>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</si>
  <si>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</si>
  <si>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</si>
  <si>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</si>
  <si>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</si>
  <si>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</si>
  <si>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</si>
  <si>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</si>
  <si>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</si>
  <si>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</si>
  <si>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</si>
  <si>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</si>
  <si>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</si>
  <si>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</si>
  <si>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</si>
  <si>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</si>
  <si>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</si>
  <si>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</si>
  <si>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</si>
  <si>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</si>
  <si>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</si>
  <si>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</si>
  <si>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</si>
  <si>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</si>
  <si>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</si>
  <si>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</si>
  <si>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</si>
  <si>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</si>
  <si>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</si>
  <si>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</si>
  <si>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</si>
  <si>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</si>
  <si>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</si>
  <si>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</si>
  <si>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</si>
  <si>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</si>
  <si>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</si>
  <si>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</si>
  <si>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</si>
  <si>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</si>
  <si>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</si>
  <si>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</si>
  <si>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</si>
  <si>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</si>
  <si>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</si>
  <si>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</si>
  <si>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</si>
  <si>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</si>
  <si>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</si>
  <si>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</si>
  <si>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</si>
  <si>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</si>
  <si>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</si>
  <si>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</si>
  <si>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</si>
  <si>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</si>
  <si>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</si>
  <si>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</si>
  <si>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</si>
  <si>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</si>
  <si>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</si>
  <si>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</si>
  <si>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</si>
  <si>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</si>
  <si>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</si>
  <si>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</si>
  <si>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</si>
  <si>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</si>
  <si>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</si>
  <si>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</si>
  <si>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</si>
  <si>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</si>
  <si>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</si>
  <si>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</si>
  <si>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</si>
  <si>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</si>
  <si>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</si>
  <si>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</si>
  <si>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</si>
  <si>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</si>
  <si>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</si>
  <si>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</si>
  <si>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</si>
  <si>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</si>
  <si>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</si>
  <si>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</si>
  <si>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</si>
  <si>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</si>
  <si>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</si>
  <si>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</si>
  <si>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</si>
  <si>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</si>
  <si>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</si>
  <si>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</si>
  <si>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</si>
  <si>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</si>
  <si>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</si>
  <si>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</si>
  <si>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</si>
  <si>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</si>
  <si>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</si>
  <si>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</si>
  <si>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</si>
  <si>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</si>
  <si>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</si>
  <si>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</si>
  <si>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</si>
  <si>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</si>
  <si>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</si>
  <si>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</si>
  <si>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</si>
  <si>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</si>
  <si>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</si>
  <si>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</si>
  <si>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</si>
  <si>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</si>
  <si>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</si>
  <si>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</si>
  <si>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</si>
  <si>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</si>
  <si>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</si>
  <si>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</si>
  <si>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</si>
  <si>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</si>
  <si>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</si>
  <si>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</si>
  <si>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</si>
  <si>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</si>
  <si>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</si>
  <si>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</si>
  <si>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</si>
  <si>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</si>
  <si>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</si>
  <si>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</si>
  <si>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</si>
  <si>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</si>
  <si>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</si>
  <si>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</si>
  <si>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</si>
  <si>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</si>
  <si>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</si>
  <si>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</si>
  <si>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</si>
  <si>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</si>
  <si>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</si>
  <si>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</si>
  <si>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</si>
  <si>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</si>
  <si>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</si>
  <si>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</si>
  <si>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</si>
  <si>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</si>
  <si>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</si>
  <si>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</si>
  <si>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</si>
  <si>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</si>
  <si>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</si>
  <si>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</si>
  <si>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</si>
  <si>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</si>
  <si>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</si>
  <si>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</si>
  <si>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</si>
  <si>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</si>
  <si>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</si>
  <si>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</si>
  <si>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</si>
  <si>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</si>
  <si>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</si>
  <si>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</si>
  <si>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</si>
  <si>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</si>
  <si>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</si>
  <si>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</si>
  <si>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</si>
  <si>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</si>
  <si>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</si>
  <si>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</si>
  <si>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</si>
  <si>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</si>
  <si>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</si>
  <si>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</si>
  <si>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</si>
  <si>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</si>
  <si>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</si>
  <si>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</si>
  <si>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</si>
  <si>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</si>
  <si>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</si>
  <si>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</si>
  <si>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</si>
  <si>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</si>
  <si>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</si>
  <si>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</si>
  <si>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</si>
  <si>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</si>
  <si>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</si>
  <si>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</si>
  <si>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</si>
  <si>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</si>
  <si>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</si>
  <si>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</si>
  <si>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</si>
  <si>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</si>
  <si>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</si>
  <si>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</si>
  <si>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</si>
  <si>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</si>
  <si>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</si>
  <si>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</si>
  <si>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</si>
  <si>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</si>
  <si>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</si>
  <si>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</si>
  <si>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</si>
  <si>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</si>
  <si>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</si>
  <si>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</si>
  <si>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</si>
  <si>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</si>
  <si>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</si>
  <si>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</si>
  <si>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</si>
  <si>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</si>
  <si>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</si>
  <si>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</si>
  <si>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</si>
  <si>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</si>
  <si>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</si>
  <si>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</si>
  <si>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</si>
  <si>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</si>
  <si>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</si>
  <si>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</si>
  <si>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</si>
  <si>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</si>
  <si>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</si>
  <si>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</si>
  <si>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</si>
  <si>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</si>
  <si>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</si>
  <si>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</si>
  <si>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</si>
  <si>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</si>
  <si>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</si>
  <si>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</si>
  <si>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</si>
  <si>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</si>
  <si>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</si>
  <si>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</si>
  <si>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</si>
  <si>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</si>
  <si>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</si>
  <si>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</si>
  <si>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</si>
  <si>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</si>
  <si>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</si>
  <si>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</si>
  <si>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</si>
  <si>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</si>
  <si>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</si>
  <si>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</si>
  <si>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</si>
  <si>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</si>
  <si>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</si>
  <si>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</si>
  <si>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</si>
  <si>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</si>
  <si>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</si>
  <si>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</si>
  <si>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</si>
  <si>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</si>
  <si>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</si>
  <si>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</si>
  <si>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</si>
  <si>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</si>
  <si>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</si>
  <si>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</si>
  <si>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</si>
  <si>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</si>
  <si>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</si>
  <si>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</si>
  <si>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</si>
  <si>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</si>
  <si>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</si>
  <si>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</si>
  <si>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</si>
  <si>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</si>
  <si>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</si>
  <si>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</si>
  <si>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</si>
  <si>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</si>
  <si>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</si>
  <si>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</si>
  <si>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</si>
  <si>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</si>
  <si>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</si>
  <si>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</si>
  <si>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</si>
  <si>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</si>
  <si>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</si>
  <si>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</si>
  <si>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</si>
  <si>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</si>
  <si>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</si>
  <si>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</si>
  <si>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</si>
  <si>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</si>
  <si>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</si>
  <si>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</si>
  <si>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</si>
  <si>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</si>
  <si>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</si>
  <si>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</si>
  <si>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</si>
  <si>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</si>
  <si>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</si>
  <si>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</si>
  <si>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</si>
  <si>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</si>
  <si>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</si>
  <si>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</si>
  <si>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</si>
  <si>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</si>
  <si>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</si>
  <si>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</si>
  <si>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</si>
  <si>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</si>
  <si>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</si>
  <si>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</si>
  <si>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</si>
  <si>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</si>
  <si>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</si>
  <si>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</si>
  <si>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</si>
  <si>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</si>
  <si>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</si>
  <si>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</si>
  <si>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</si>
  <si>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</si>
  <si>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</si>
  <si>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</si>
  <si>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</si>
  <si>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</si>
  <si>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</si>
  <si>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</si>
  <si>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</si>
  <si>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</si>
  <si>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</si>
  <si>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</si>
  <si>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</si>
  <si>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</si>
  <si>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</si>
  <si>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</si>
  <si>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</si>
  <si>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</si>
  <si>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</si>
  <si>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</si>
  <si>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</si>
  <si>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</si>
  <si>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</si>
  <si>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</si>
  <si>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</si>
  <si>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</si>
  <si>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</si>
  <si>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</si>
  <si>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</si>
  <si>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</si>
  <si>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</si>
  <si>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</si>
  <si>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</si>
  <si>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</si>
  <si>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</si>
  <si>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</si>
  <si>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</si>
  <si>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</si>
  <si>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</si>
  <si>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</si>
  <si>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</si>
  <si>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</si>
  <si>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</si>
  <si>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</si>
  <si>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</si>
  <si>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</si>
  <si>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</si>
  <si>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</si>
  <si>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</si>
  <si>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</si>
  <si>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</si>
  <si>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</si>
  <si>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</si>
  <si>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</si>
  <si>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</si>
  <si>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</si>
  <si>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</si>
  <si>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</si>
  <si>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</si>
  <si>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</si>
  <si>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</si>
  <si>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</si>
  <si>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</si>
  <si>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</si>
  <si>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</si>
  <si>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</si>
  <si>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</si>
  <si>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</si>
  <si>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</si>
  <si>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</si>
  <si>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</si>
  <si>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</si>
  <si>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</si>
  <si>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</si>
  <si>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</si>
  <si>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</si>
  <si>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</si>
  <si>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</si>
  <si>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</si>
  <si>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</si>
  <si>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</si>
  <si>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</si>
  <si>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</si>
  <si>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</si>
  <si>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</si>
  <si>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</si>
  <si>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</si>
  <si>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</si>
  <si>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</si>
  <si>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</si>
  <si>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</si>
  <si>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</si>
  <si>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</si>
  <si>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</si>
  <si>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</si>
  <si>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</si>
  <si>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</si>
  <si>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</si>
  <si>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</si>
  <si>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</si>
  <si>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</si>
  <si>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</si>
  <si>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</si>
  <si>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</si>
  <si>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</si>
  <si>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</si>
  <si>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</si>
  <si>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</si>
  <si>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</si>
  <si>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</si>
  <si>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</si>
  <si>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</si>
  <si>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</si>
  <si>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</si>
  <si>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</si>
  <si>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</si>
  <si>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</si>
  <si>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</si>
  <si>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</si>
  <si>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</si>
  <si>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</si>
  <si>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</si>
  <si>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</si>
  <si>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</si>
  <si>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</si>
  <si>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</si>
  <si>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</si>
  <si>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</si>
  <si>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</si>
  <si>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</si>
  <si>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</si>
  <si>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</si>
  <si>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</si>
  <si>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</si>
  <si>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</si>
  <si>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</si>
  <si>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</si>
  <si>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</si>
  <si>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</si>
  <si>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</si>
  <si>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</si>
  <si>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</si>
  <si>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</si>
  <si>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</si>
  <si>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</si>
  <si>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</si>
  <si>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</si>
  <si>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</si>
  <si>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</si>
  <si>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</si>
  <si>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</si>
  <si>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</si>
  <si>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</si>
  <si>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</si>
  <si>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</si>
  <si>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</si>
  <si>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</si>
  <si>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</si>
  <si>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</si>
  <si>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</si>
  <si>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</si>
  <si>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</si>
  <si>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</si>
  <si>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</si>
  <si>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</si>
  <si>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</si>
  <si>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</si>
  <si>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</si>
  <si>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</si>
  <si>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</si>
  <si>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</si>
  <si>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</si>
  <si>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</si>
  <si>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</si>
  <si>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</si>
  <si>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</si>
  <si>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</si>
  <si>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</si>
  <si>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</si>
  <si>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</si>
  <si>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</si>
  <si>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</si>
  <si>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</si>
  <si>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</si>
  <si>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</si>
  <si>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</si>
  <si>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</si>
  <si>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</si>
  <si>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</si>
  <si>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</si>
  <si>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</si>
  <si>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</si>
  <si>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</si>
  <si>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</si>
  <si>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</si>
  <si>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</si>
  <si>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</si>
  <si>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</si>
  <si>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</si>
  <si>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</si>
  <si>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</si>
  <si>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</si>
  <si>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</si>
  <si>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</si>
  <si>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</si>
  <si>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</si>
  <si>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</si>
  <si>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</si>
  <si>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</si>
  <si>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</si>
  <si>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</si>
  <si>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</si>
  <si>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</si>
  <si>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</si>
  <si>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</si>
  <si>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</si>
  <si>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</si>
  <si>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</si>
  <si>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</si>
  <si>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</si>
  <si>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</si>
  <si>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</si>
  <si>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</si>
  <si>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</si>
  <si>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</si>
  <si>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</si>
  <si>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</si>
  <si>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</si>
  <si>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</si>
  <si>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</si>
  <si>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</si>
  <si>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</si>
  <si>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</si>
  <si>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</si>
  <si>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</si>
  <si>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</si>
  <si>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</si>
  <si>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</si>
  <si>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</si>
  <si>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</si>
  <si>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</si>
  <si>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</si>
  <si>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</si>
  <si>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</si>
  <si>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</si>
  <si>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</si>
  <si>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</si>
  <si>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</si>
  <si>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</si>
  <si>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</si>
  <si>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</si>
  <si>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</si>
  <si>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</si>
  <si>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</si>
  <si>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</si>
  <si>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</si>
  <si>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</si>
  <si>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</si>
  <si>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</si>
  <si>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</si>
  <si>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</si>
  <si>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</si>
  <si>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</si>
  <si>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</si>
  <si>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</si>
  <si>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</si>
  <si>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</si>
  <si>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</si>
  <si>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</si>
  <si>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</si>
  <si>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</si>
  <si>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</si>
  <si>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</si>
  <si>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</si>
  <si>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</si>
  <si>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</si>
  <si>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</si>
  <si>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</si>
  <si>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</si>
  <si>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</si>
  <si>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</si>
  <si>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</si>
  <si>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</si>
  <si>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</si>
  <si>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</si>
  <si>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</si>
  <si>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</si>
  <si>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</si>
  <si>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</si>
  <si>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</si>
  <si>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</si>
  <si>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</si>
  <si>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</si>
  <si>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</si>
  <si>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</si>
  <si>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</si>
  <si>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</si>
  <si>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</si>
  <si>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</si>
  <si>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</si>
  <si>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</si>
  <si>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</si>
  <si>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</si>
  <si>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</si>
  <si>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</si>
  <si>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</si>
  <si>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</si>
  <si>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</si>
  <si>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</si>
  <si>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</si>
  <si>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</si>
  <si>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</si>
  <si>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</si>
  <si>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</si>
  <si>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</si>
  <si>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</si>
  <si>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</si>
  <si>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</si>
  <si>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</si>
  <si>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</si>
  <si>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</si>
  <si>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</si>
  <si>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</si>
  <si>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</si>
  <si>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</si>
  <si>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</si>
  <si>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</si>
  <si>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</si>
  <si>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</si>
  <si>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</si>
  <si>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</si>
  <si>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</si>
  <si>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</si>
  <si>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</si>
  <si>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</si>
  <si>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</si>
  <si>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</si>
  <si>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</si>
  <si>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</si>
  <si>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</si>
  <si>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</si>
  <si>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</si>
  <si>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</si>
  <si>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</si>
  <si>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</si>
  <si>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</si>
  <si>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</si>
  <si>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</si>
  <si>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</si>
  <si>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</si>
  <si>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</si>
  <si>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</si>
  <si>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</si>
  <si>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</si>
  <si>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</si>
  <si>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</si>
  <si>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</si>
  <si>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</si>
  <si>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</si>
  <si>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</si>
  <si>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</si>
  <si>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</si>
  <si>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</si>
  <si>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</si>
  <si>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</si>
  <si>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</si>
  <si>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</si>
  <si>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</si>
  <si>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</si>
  <si>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</si>
  <si>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</si>
  <si>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</si>
  <si>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</si>
  <si>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</si>
  <si>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</si>
  <si>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</si>
  <si>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</si>
  <si>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</si>
  <si>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</si>
  <si>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</si>
  <si>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</si>
  <si>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</si>
  <si>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</si>
  <si>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</si>
  <si>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</si>
  <si>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</si>
  <si>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</si>
  <si>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</si>
  <si>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</si>
  <si>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</si>
  <si>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</si>
  <si>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</si>
  <si>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</si>
  <si>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</si>
  <si>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</si>
  <si>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</si>
  <si>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</si>
  <si>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</si>
  <si>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</si>
  <si>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</si>
  <si>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</si>
  <si>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</si>
  <si>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</si>
  <si>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</si>
  <si>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</si>
  <si>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</si>
  <si>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</si>
  <si>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</si>
  <si>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</si>
  <si>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</si>
  <si>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</si>
  <si>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</si>
  <si>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</si>
  <si>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</si>
  <si>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</si>
  <si>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</si>
  <si>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</si>
  <si>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</si>
  <si>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</si>
  <si>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</si>
  <si>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</si>
  <si>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</si>
  <si>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</si>
  <si>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</si>
  <si>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</si>
  <si>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</si>
  <si>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</si>
  <si>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</si>
  <si>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</si>
  <si>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</si>
  <si>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</si>
  <si>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</si>
  <si>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</si>
  <si>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</si>
  <si>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</si>
  <si>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</si>
  <si>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</si>
  <si>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</si>
  <si>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</si>
  <si>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</si>
  <si>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</si>
  <si>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</si>
  <si>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</si>
  <si>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</si>
  <si>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</si>
  <si>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</si>
  <si>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</si>
  <si>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</si>
  <si>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</si>
  <si>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</si>
  <si>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</si>
  <si>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</si>
  <si>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</si>
  <si>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</si>
  <si>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</si>
  <si>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</si>
  <si>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</si>
  <si>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</si>
  <si>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</si>
  <si>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</si>
  <si>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</si>
  <si>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</si>
  <si>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</si>
  <si>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</si>
  <si>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</si>
  <si>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</si>
  <si>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</si>
  <si>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</si>
  <si>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</si>
  <si>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</si>
  <si>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</si>
  <si>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</si>
  <si>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</si>
  <si>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</si>
  <si>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</si>
  <si>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</si>
  <si>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</si>
  <si>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</si>
  <si>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</si>
  <si>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</si>
  <si>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</si>
  <si>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</si>
  <si>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</si>
  <si>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</si>
  <si>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</si>
  <si>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</si>
  <si>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</si>
  <si>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</si>
  <si>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</si>
  <si>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</si>
  <si>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</si>
  <si>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</si>
  <si>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</si>
  <si>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</si>
  <si>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</si>
  <si>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</si>
  <si>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</si>
  <si>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</si>
  <si>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</si>
  <si>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</si>
  <si>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</si>
  <si>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</si>
  <si>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</si>
  <si>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</si>
  <si>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</si>
  <si>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</si>
  <si>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</si>
  <si>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</si>
  <si>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</si>
  <si>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</si>
  <si>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</si>
  <si>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</si>
  <si>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</si>
  <si>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</si>
  <si>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</si>
  <si>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</si>
  <si>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</si>
  <si>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</si>
  <si>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</si>
  <si>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</si>
  <si>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</si>
  <si>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</si>
  <si>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</si>
  <si>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</si>
  <si>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</si>
  <si>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</si>
  <si>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</si>
  <si>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</si>
  <si>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</si>
  <si>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</si>
  <si>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</si>
  <si>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</si>
  <si>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</si>
  <si>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</si>
  <si>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</si>
  <si>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</si>
  <si>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</si>
  <si>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</si>
  <si>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</si>
  <si>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</si>
  <si>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</si>
  <si>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</si>
  <si>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</si>
  <si>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</si>
  <si>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</si>
  <si>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</si>
  <si>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</si>
  <si>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</si>
  <si>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</si>
  <si>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</si>
  <si>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</si>
  <si>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</si>
  <si>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</si>
  <si>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</si>
  <si>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</si>
  <si>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</si>
  <si>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</si>
  <si>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</si>
  <si>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</si>
  <si>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</si>
  <si>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</si>
  <si>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</si>
  <si>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</si>
  <si>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</si>
  <si>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</si>
  <si>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</si>
  <si>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</si>
  <si>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</si>
  <si>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</si>
  <si>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</si>
  <si>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</si>
  <si>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</si>
  <si>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</si>
  <si>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</si>
  <si>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</si>
  <si>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</si>
  <si>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</si>
  <si>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</si>
  <si>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</si>
  <si>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</si>
  <si>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</si>
  <si>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</si>
  <si>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</si>
  <si>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</si>
  <si>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</si>
  <si>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</si>
  <si>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</si>
  <si>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</si>
  <si>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</si>
  <si>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</si>
  <si>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</si>
  <si>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</si>
  <si>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</si>
  <si>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</si>
  <si>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</si>
  <si>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</si>
  <si>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</si>
  <si>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</si>
  <si>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</si>
  <si>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</si>
  <si>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</si>
  <si>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</si>
  <si>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</si>
  <si>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</si>
  <si>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</si>
  <si>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</si>
  <si>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</si>
  <si>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</si>
  <si>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</si>
  <si>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</si>
  <si>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</si>
  <si>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</si>
  <si>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</si>
  <si>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</si>
  <si>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</si>
  <si>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</si>
  <si>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</si>
  <si>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</si>
  <si>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</si>
  <si>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</si>
  <si>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</si>
  <si>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</si>
  <si>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</si>
  <si>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</si>
  <si>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</si>
  <si>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</si>
  <si>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</si>
  <si>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</si>
  <si>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</si>
  <si>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</si>
  <si>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</si>
  <si>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</si>
  <si>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</si>
  <si>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</si>
  <si>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</si>
  <si>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</si>
  <si>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</si>
  <si>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</si>
  <si>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</si>
  <si>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</si>
  <si>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</si>
  <si>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</si>
  <si>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</si>
  <si>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</si>
  <si>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</si>
  <si>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</si>
  <si>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</si>
  <si>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</si>
  <si>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</si>
  <si>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</si>
  <si>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</si>
  <si>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</si>
  <si>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</si>
  <si>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</si>
  <si>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</si>
  <si>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</si>
  <si>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</si>
  <si>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</si>
  <si>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</si>
  <si>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</si>
  <si>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</si>
  <si>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</si>
  <si>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</si>
  <si>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</si>
  <si>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</si>
  <si>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</si>
  <si>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</si>
  <si>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</si>
  <si>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</si>
  <si>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</si>
  <si>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</si>
  <si>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</si>
  <si>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</si>
  <si>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</si>
  <si>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</si>
  <si>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</si>
  <si>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</si>
  <si>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</si>
  <si>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</si>
  <si>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</si>
  <si>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</si>
  <si>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</si>
  <si>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</si>
  <si>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</si>
  <si>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</si>
  <si>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</si>
  <si>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</si>
  <si>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</si>
  <si>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</si>
  <si>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</si>
  <si>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</si>
  <si>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</si>
  <si>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</si>
  <si>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</si>
  <si>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</si>
  <si>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</si>
  <si>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</si>
  <si>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</si>
  <si>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</si>
  <si>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</si>
  <si>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</si>
  <si>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</si>
  <si>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</si>
  <si>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</si>
  <si>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</si>
  <si>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</si>
  <si>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</si>
  <si>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</si>
  <si>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</si>
  <si>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</si>
  <si>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</si>
  <si>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</si>
  <si>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</si>
  <si>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</si>
  <si>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</si>
  <si>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</si>
  <si>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</si>
  <si>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</si>
  <si>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</si>
  <si>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</si>
  <si>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</si>
  <si>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</si>
  <si>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</si>
  <si>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</si>
  <si>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</si>
  <si>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</si>
  <si>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</si>
  <si>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</si>
  <si>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</si>
  <si>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</si>
  <si>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</si>
  <si>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</si>
  <si>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</si>
  <si>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</si>
  <si>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</si>
  <si>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</si>
  <si>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</si>
  <si>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</si>
  <si>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</si>
  <si>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</si>
  <si>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</si>
  <si>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</si>
  <si>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</si>
  <si>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</si>
  <si>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</si>
  <si>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</si>
  <si>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</si>
  <si>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</si>
  <si>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</si>
  <si>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</si>
  <si>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</si>
  <si>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</si>
  <si>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</si>
  <si>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</si>
  <si>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</si>
  <si>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</si>
  <si>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</si>
  <si>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</si>
  <si>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</si>
  <si>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</si>
  <si>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</si>
  <si>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</si>
  <si>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</si>
  <si>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</si>
  <si>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</si>
  <si>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</si>
  <si>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</si>
  <si>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</si>
  <si>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</si>
  <si>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</si>
  <si>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</si>
  <si>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</si>
  <si>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</si>
  <si>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</si>
  <si>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</si>
  <si>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</si>
  <si>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</si>
  <si>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</si>
  <si>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</si>
  <si>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</si>
  <si>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</si>
  <si>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</si>
  <si>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</si>
  <si>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</si>
  <si>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</si>
  <si>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</si>
  <si>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</si>
  <si>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</si>
  <si>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</si>
  <si>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</si>
  <si>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</si>
  <si>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</si>
  <si>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</si>
  <si>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</si>
  <si>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</si>
  <si>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</si>
  <si>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</si>
  <si>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</si>
  <si>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</si>
  <si>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</si>
  <si>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</si>
  <si>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</si>
  <si>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</si>
  <si>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</si>
  <si>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</si>
  <si>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</si>
  <si>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</si>
  <si>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</si>
  <si>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</si>
  <si>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</si>
  <si>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</si>
  <si>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</si>
  <si>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</si>
  <si>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</si>
  <si>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</si>
  <si>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</si>
  <si>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</si>
  <si>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</si>
  <si>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</si>
  <si>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</si>
  <si>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</si>
  <si>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</si>
  <si>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</si>
  <si>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</si>
  <si>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</si>
  <si>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</si>
  <si>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</si>
  <si>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</si>
  <si>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</si>
  <si>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</si>
  <si>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</si>
  <si>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</si>
  <si>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</si>
  <si>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</si>
  <si>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</si>
  <si>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</si>
  <si>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</si>
  <si>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</si>
  <si>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</si>
  <si>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</si>
  <si>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</si>
  <si>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</si>
  <si>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</si>
  <si>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</si>
  <si>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</si>
  <si>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</si>
  <si>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</si>
  <si>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</si>
  <si>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</si>
  <si>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</si>
  <si>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</si>
  <si>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</si>
  <si>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</si>
  <si>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</si>
  <si>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</si>
  <si>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</si>
  <si>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</si>
  <si>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</si>
  <si>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</si>
  <si>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</si>
  <si>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</si>
  <si>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</si>
  <si>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</si>
  <si>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</si>
  <si>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</si>
  <si>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</si>
  <si>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</si>
  <si>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</si>
  <si>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</si>
  <si>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</si>
  <si>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</si>
  <si>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</si>
  <si>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</si>
  <si>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</si>
  <si>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</si>
  <si>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</si>
  <si>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</si>
  <si>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</si>
  <si>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</si>
  <si>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</si>
  <si>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</si>
  <si>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</si>
  <si>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</si>
  <si>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</si>
  <si>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</si>
  <si>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</si>
  <si>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</si>
  <si>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</si>
  <si>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</si>
  <si>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</si>
  <si>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</si>
  <si>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</si>
  <si>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</si>
  <si>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</si>
  <si>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</si>
  <si>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</si>
  <si>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</si>
  <si>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</si>
  <si>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</si>
  <si>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</si>
  <si>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</si>
  <si>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</si>
  <si>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</si>
  <si>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</si>
  <si>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</si>
  <si>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</si>
  <si>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</si>
  <si>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</si>
  <si>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</si>
  <si>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</si>
  <si>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</si>
  <si>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</si>
  <si>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</si>
  <si>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</si>
  <si>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</si>
  <si>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</si>
  <si>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</si>
  <si>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</si>
  <si>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</si>
  <si>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</si>
  <si>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</si>
  <si>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</si>
  <si>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</si>
  <si>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</si>
  <si>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</si>
  <si>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</si>
  <si>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</si>
  <si>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</si>
  <si>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</si>
  <si>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</si>
  <si>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</si>
  <si>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</si>
  <si>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</si>
  <si>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</si>
  <si>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</si>
  <si>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</si>
  <si>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</si>
  <si>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</si>
  <si>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</si>
  <si>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</si>
  <si>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</si>
  <si>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</si>
  <si>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</si>
  <si>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</si>
  <si>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</si>
  <si>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</si>
  <si>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</si>
  <si>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</si>
  <si>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</si>
  <si>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</si>
  <si>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</si>
  <si>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</si>
  <si>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</si>
  <si>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</si>
  <si>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</si>
  <si>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</si>
  <si>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</si>
  <si>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</si>
  <si>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</si>
  <si>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</si>
  <si>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</si>
  <si>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</si>
  <si>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</si>
  <si>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</si>
  <si>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</si>
  <si>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</si>
  <si>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</si>
  <si>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</si>
  <si>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</si>
  <si>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</si>
  <si>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</si>
  <si>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</si>
  <si>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</si>
  <si>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</si>
  <si>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</si>
  <si>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</si>
  <si>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</si>
  <si>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</si>
  <si>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</si>
  <si>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</si>
  <si>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</si>
  <si>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</si>
  <si>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</si>
  <si>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</si>
  <si>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</si>
  <si>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</si>
  <si>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</si>
  <si>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</si>
  <si>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</si>
  <si>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</si>
  <si>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</si>
  <si>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</si>
  <si>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</si>
  <si>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</si>
  <si>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</si>
  <si>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</si>
  <si>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</si>
  <si>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</si>
  <si>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</si>
  <si>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</si>
  <si>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</si>
  <si>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</si>
  <si>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</si>
  <si>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</si>
  <si>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</si>
  <si>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</si>
  <si>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</si>
  <si>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</si>
  <si>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</si>
  <si>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</si>
  <si>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</si>
  <si>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</si>
  <si>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</si>
  <si>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</si>
  <si>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</si>
  <si>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</si>
  <si>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</si>
  <si>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</si>
  <si>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</si>
  <si>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</si>
  <si>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</si>
  <si>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</si>
  <si>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</si>
  <si>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</si>
  <si>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</si>
  <si>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</si>
  <si>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</si>
  <si>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</si>
  <si>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</si>
  <si>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</si>
  <si>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</si>
  <si>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</si>
  <si>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</si>
  <si>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</si>
  <si>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</si>
  <si>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</si>
  <si>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</si>
  <si>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</si>
  <si>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</si>
  <si>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</si>
  <si>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</si>
  <si>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</si>
  <si>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</si>
  <si>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</si>
  <si>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</si>
  <si>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</si>
  <si>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</si>
  <si>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</si>
  <si>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</si>
  <si>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</si>
  <si>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</si>
  <si>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</si>
  <si>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</si>
  <si>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</si>
  <si>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</si>
  <si>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</si>
  <si>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</si>
  <si>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</si>
  <si>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</si>
  <si>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</si>
  <si>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</si>
  <si>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</si>
  <si>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</si>
  <si>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</si>
  <si>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</si>
  <si>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</si>
  <si>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</si>
  <si>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</si>
  <si>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</si>
  <si>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</si>
  <si>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</si>
  <si>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</si>
  <si>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</si>
  <si>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</si>
  <si>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</si>
  <si>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</si>
  <si>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</si>
  <si>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</si>
  <si>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</si>
  <si>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</si>
  <si>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</si>
  <si>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</si>
  <si>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</si>
  <si>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</si>
  <si>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</si>
  <si>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</si>
  <si>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</si>
  <si>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</si>
  <si>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</si>
  <si>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</si>
  <si>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</si>
  <si>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</si>
  <si>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</si>
  <si>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</si>
  <si>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</si>
  <si>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</si>
  <si>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</si>
  <si>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</si>
  <si>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</si>
  <si>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</si>
  <si>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</si>
  <si>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</si>
  <si>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</si>
  <si>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</si>
  <si>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</si>
  <si>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</si>
  <si>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</si>
  <si>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</si>
  <si>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</si>
  <si>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</si>
  <si>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</si>
  <si>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</si>
  <si>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</si>
  <si>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</si>
  <si>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</si>
  <si>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</si>
  <si>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</si>
  <si>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</si>
  <si>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</si>
  <si>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</si>
  <si>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</si>
  <si>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</si>
  <si>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</si>
  <si>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</si>
  <si>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</si>
  <si>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</si>
  <si>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</si>
  <si>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</si>
  <si>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</si>
  <si>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</si>
  <si>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</si>
  <si>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</si>
  <si>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</si>
  <si>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</si>
  <si>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</si>
  <si>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</si>
  <si>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</si>
  <si>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</si>
  <si>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</si>
  <si>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</si>
  <si>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</si>
  <si>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</si>
  <si>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</si>
  <si>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</si>
  <si>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</si>
  <si>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</si>
  <si>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</si>
  <si>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</si>
  <si>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</si>
  <si>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</si>
  <si>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</si>
  <si>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</si>
  <si>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</si>
  <si>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</si>
  <si>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</si>
  <si>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</si>
  <si>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</si>
  <si>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</si>
  <si>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</si>
  <si>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</si>
  <si>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</si>
  <si>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</si>
  <si>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</si>
  <si>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</si>
  <si>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</si>
  <si>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</si>
  <si>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</si>
  <si>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</si>
  <si>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</si>
  <si>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</si>
  <si>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</si>
  <si>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</si>
  <si>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</si>
  <si>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</si>
  <si>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</si>
  <si>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</si>
  <si>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</si>
  <si>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</si>
  <si>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</si>
  <si>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</si>
  <si>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</si>
  <si>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</si>
  <si>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</si>
  <si>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</si>
  <si>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</si>
  <si>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</si>
  <si>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</si>
  <si>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</si>
  <si>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</si>
  <si>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</si>
  <si>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</si>
  <si>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</si>
  <si>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</si>
  <si>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</si>
  <si>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</si>
  <si>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</si>
  <si>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</si>
  <si>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</si>
  <si>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</si>
  <si>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</si>
  <si>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</si>
  <si>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</si>
  <si>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</si>
  <si>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</si>
  <si>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</si>
  <si>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</si>
  <si>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</si>
  <si>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</si>
  <si>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</si>
  <si>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</si>
  <si>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</si>
  <si>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</si>
  <si>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</si>
  <si>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</si>
  <si>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</si>
  <si>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</si>
  <si>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</si>
  <si>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</si>
  <si>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</si>
  <si>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</si>
  <si>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</si>
  <si>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</si>
  <si>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</si>
  <si>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</si>
  <si>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</si>
  <si>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</si>
  <si>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</si>
  <si>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</si>
  <si>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</si>
  <si>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</si>
  <si>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</si>
  <si>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</si>
  <si>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</si>
  <si>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</si>
  <si>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</si>
  <si>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</si>
  <si>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</si>
  <si>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</si>
  <si>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</si>
  <si>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</si>
  <si>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</si>
  <si>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</si>
  <si>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</si>
  <si>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</si>
  <si>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</si>
  <si>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</si>
  <si>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</si>
  <si>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</si>
  <si>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</si>
  <si>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</si>
  <si>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</si>
  <si>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</si>
  <si>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</si>
  <si>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</si>
  <si>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</si>
  <si>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</si>
  <si>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</si>
  <si>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</si>
  <si>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</si>
  <si>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</si>
  <si>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</si>
  <si>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</si>
  <si>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</si>
  <si>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</si>
  <si>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</si>
  <si>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</si>
  <si>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</si>
  <si>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</si>
  <si>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</si>
  <si>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</si>
  <si>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</si>
  <si>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</si>
  <si>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</si>
  <si>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</si>
  <si>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</si>
  <si>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</si>
  <si>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</si>
  <si>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</si>
  <si>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</si>
  <si>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</si>
  <si>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</si>
  <si>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</si>
  <si>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</si>
  <si>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</si>
  <si>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</si>
  <si>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</si>
  <si>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</si>
  <si>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</si>
  <si>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</si>
  <si>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</si>
  <si>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</si>
  <si>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</si>
  <si>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</si>
  <si>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</si>
  <si>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</si>
  <si>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</si>
  <si>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</si>
  <si>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</si>
  <si>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</si>
  <si>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</si>
  <si>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</si>
  <si>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</si>
  <si>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</si>
  <si>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</si>
  <si>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</si>
  <si>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</si>
  <si>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</si>
  <si>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</si>
  <si>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</si>
  <si>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</si>
  <si>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</si>
  <si>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</si>
  <si>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</si>
  <si>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</si>
  <si>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</si>
  <si>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</si>
  <si>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</si>
  <si>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</si>
  <si>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</si>
  <si>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</si>
  <si>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</si>
  <si>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</si>
  <si>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</si>
  <si>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</si>
  <si>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</si>
  <si>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</si>
  <si>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</si>
  <si>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</si>
  <si>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</si>
  <si>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</si>
  <si>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</si>
  <si>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</si>
  <si>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</si>
  <si>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</si>
  <si>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</si>
  <si>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</si>
  <si>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</si>
  <si>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</si>
  <si>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</si>
  <si>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</si>
  <si>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</si>
  <si>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</si>
  <si>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</si>
  <si>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</si>
  <si>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</si>
  <si>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</si>
  <si>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</si>
  <si>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</si>
  <si>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</si>
  <si>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</si>
  <si>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</si>
  <si>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</si>
  <si>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</si>
  <si>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</si>
  <si>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</si>
  <si>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</si>
  <si>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</si>
  <si>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</si>
  <si>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</si>
  <si>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</si>
  <si>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</si>
  <si>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</si>
  <si>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</si>
  <si>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</si>
  <si>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</si>
  <si>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</si>
  <si>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</si>
  <si>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</si>
  <si>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</si>
  <si>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</si>
  <si>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</si>
  <si>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</si>
  <si>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</si>
  <si>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</si>
  <si>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</si>
  <si>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</si>
  <si>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</si>
  <si>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</si>
  <si>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</si>
  <si>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</si>
  <si>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</si>
  <si>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</si>
  <si>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</si>
  <si>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</si>
  <si>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</si>
  <si>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</si>
  <si>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</si>
  <si>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</si>
  <si>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</si>
  <si>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</si>
  <si>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</si>
  <si>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</si>
  <si>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</si>
  <si>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</si>
  <si>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</si>
  <si>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</si>
  <si>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</si>
  <si>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</si>
  <si>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</si>
  <si>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</si>
  <si>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</si>
  <si>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</si>
  <si>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</si>
  <si>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</si>
  <si>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</si>
  <si>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</si>
  <si>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</si>
  <si>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</si>
  <si>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</si>
  <si>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</si>
  <si>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</si>
  <si>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</si>
  <si>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</si>
  <si>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</si>
  <si>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</si>
  <si>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</si>
  <si>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</si>
  <si>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</si>
  <si>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</si>
  <si>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</si>
  <si>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</si>
  <si>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</si>
  <si>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</si>
  <si>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</si>
  <si>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</si>
  <si>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</si>
  <si>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</si>
  <si>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</si>
  <si>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</si>
  <si>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</si>
  <si>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</si>
  <si>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</si>
  <si>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</si>
  <si>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</si>
  <si>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</si>
  <si>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</si>
  <si>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</si>
  <si>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</si>
  <si>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</si>
  <si>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</si>
  <si>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</si>
  <si>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</si>
  <si>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</si>
  <si>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</si>
  <si>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</si>
  <si>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</si>
  <si>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</si>
  <si>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</si>
  <si>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</si>
  <si>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</si>
  <si>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</si>
  <si>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</si>
  <si>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</si>
  <si>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</si>
  <si>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</si>
  <si>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</si>
  <si>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</si>
  <si>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</si>
  <si>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</si>
  <si>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</si>
  <si>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</si>
  <si>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</si>
  <si>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</si>
  <si>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</si>
  <si>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</si>
  <si>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</si>
  <si>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</si>
  <si>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</si>
  <si>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</si>
  <si>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</si>
  <si>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</si>
  <si>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</si>
  <si>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</si>
  <si>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</si>
  <si>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</si>
  <si>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</si>
  <si>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</si>
  <si>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</si>
  <si>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</si>
  <si>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</si>
  <si>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</si>
  <si>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</si>
  <si>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</si>
  <si>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</si>
  <si>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</si>
  <si>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</si>
  <si>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</si>
  <si>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</si>
  <si>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</si>
  <si>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</si>
  <si>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</si>
  <si>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</si>
  <si>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</si>
  <si>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</si>
  <si>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</si>
  <si>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</si>
  <si>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</si>
  <si>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</si>
  <si>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</si>
  <si>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</si>
  <si>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</si>
  <si>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</si>
  <si>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</si>
  <si>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</si>
  <si>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</si>
  <si>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</si>
  <si>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</si>
  <si>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</si>
  <si>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</si>
  <si>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</si>
  <si>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</si>
  <si>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</si>
  <si>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</si>
  <si>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</si>
  <si>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</si>
  <si>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</si>
  <si>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</si>
  <si>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</si>
  <si>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</si>
  <si>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</si>
  <si>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</si>
  <si>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</si>
  <si>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</si>
  <si>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</si>
  <si>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</si>
  <si>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</si>
  <si>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</si>
  <si>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</si>
  <si>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</si>
  <si>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</si>
  <si>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</si>
  <si>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</si>
  <si>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</si>
  <si>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</si>
  <si>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</si>
  <si>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</si>
  <si>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</si>
  <si>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</si>
  <si>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</si>
  <si>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</si>
  <si>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</si>
  <si>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</si>
  <si>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</si>
  <si>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</si>
  <si>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</si>
  <si>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</si>
  <si>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</si>
  <si>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</si>
  <si>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</si>
  <si>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</si>
  <si>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</si>
  <si>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</si>
  <si>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</si>
  <si>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</si>
  <si>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</si>
  <si>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</si>
  <si>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</si>
  <si>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</si>
  <si>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</si>
  <si>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</si>
  <si>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</si>
  <si>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</si>
  <si>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</si>
  <si>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</si>
  <si>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</si>
  <si>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</si>
  <si>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</si>
  <si>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</si>
  <si>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</si>
  <si>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</si>
  <si>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</si>
  <si>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</si>
  <si>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</si>
  <si>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</si>
  <si>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</si>
  <si>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</si>
  <si>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</si>
  <si>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</si>
  <si>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</si>
  <si>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</si>
  <si>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</si>
  <si>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</si>
  <si>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</si>
  <si>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</si>
  <si>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</si>
  <si>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</si>
  <si>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</si>
  <si>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</si>
  <si>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</si>
  <si>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</si>
  <si>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</si>
  <si>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</si>
  <si>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</si>
  <si>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</si>
  <si>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</si>
  <si>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</si>
  <si>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</si>
  <si>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</si>
  <si>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</si>
  <si>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</si>
  <si>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</si>
  <si>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</si>
  <si>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</si>
  <si>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</si>
  <si>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</si>
  <si>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</si>
  <si>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</si>
  <si>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</si>
  <si>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</si>
  <si>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</si>
  <si>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</si>
  <si>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</si>
  <si>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</si>
  <si>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</si>
  <si>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</si>
  <si>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</si>
  <si>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</si>
  <si>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</si>
  <si>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</si>
  <si>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</si>
  <si>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</si>
  <si>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</si>
  <si>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</si>
  <si>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</si>
  <si>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</si>
  <si>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</si>
  <si>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</si>
  <si>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</si>
  <si>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</si>
  <si>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</si>
  <si>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</si>
  <si>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</si>
  <si>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</si>
  <si>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</si>
  <si>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</si>
  <si>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</si>
  <si>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</si>
  <si>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</si>
  <si>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</si>
  <si>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</si>
  <si>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</si>
  <si>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</si>
  <si>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</si>
  <si>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</si>
  <si>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</si>
  <si>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</si>
  <si>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</si>
  <si>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</si>
  <si>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</si>
  <si>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</si>
  <si>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</si>
  <si>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</si>
  <si>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</si>
  <si>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</si>
  <si>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</si>
  <si>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</si>
  <si>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</si>
  <si>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</si>
  <si>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</si>
  <si>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</si>
  <si>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</si>
  <si>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</si>
  <si>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</si>
  <si>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</si>
  <si>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</si>
  <si>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</si>
  <si>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</si>
  <si>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</si>
  <si>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</si>
  <si>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</si>
  <si>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</si>
  <si>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</si>
  <si>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</si>
  <si>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</si>
  <si>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</si>
  <si>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</si>
  <si>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</si>
  <si>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</si>
  <si>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</si>
  <si>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</si>
  <si>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</si>
  <si>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</si>
  <si>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</si>
  <si>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</si>
  <si>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</si>
  <si>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</si>
  <si>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</si>
  <si>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</si>
  <si>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</si>
  <si>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</si>
  <si>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</si>
  <si>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</si>
  <si>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</si>
  <si>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</si>
  <si>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</si>
  <si>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</si>
  <si>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</si>
  <si>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</si>
  <si>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</si>
  <si>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</si>
  <si>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</si>
  <si>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</si>
  <si>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</si>
  <si>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</si>
  <si>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</si>
  <si>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</si>
  <si>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</si>
  <si>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</si>
  <si>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</si>
  <si>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</si>
  <si>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</si>
  <si>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</si>
  <si>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</si>
  <si>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</si>
  <si>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</si>
  <si>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</si>
  <si>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</si>
  <si>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</si>
  <si>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</si>
  <si>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</si>
  <si>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</si>
  <si>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</si>
  <si>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</si>
  <si>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</si>
  <si>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</si>
  <si>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</si>
  <si>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</si>
  <si>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</si>
  <si>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</si>
  <si>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</si>
  <si>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</si>
  <si>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</si>
  <si>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</si>
  <si>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</si>
  <si>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</si>
  <si>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</si>
  <si>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</si>
  <si>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</si>
  <si>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</si>
  <si>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</si>
  <si>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</si>
  <si>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</si>
  <si>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</si>
  <si>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</si>
  <si>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</si>
  <si>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</si>
  <si>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</si>
  <si>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</si>
  <si>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</si>
  <si>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</si>
  <si>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</si>
  <si>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</si>
  <si>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</si>
  <si>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</si>
  <si>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</si>
  <si>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</si>
  <si>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</si>
  <si>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</si>
  <si>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</si>
  <si>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</si>
  <si>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</si>
  <si>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</si>
  <si>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</si>
  <si>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</si>
  <si>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</si>
  <si>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</si>
  <si>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</si>
  <si>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</si>
  <si>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</si>
  <si>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</si>
  <si>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</si>
  <si>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</si>
  <si>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</si>
  <si>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</si>
  <si>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</si>
  <si>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</si>
  <si>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</si>
  <si>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</si>
  <si>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</si>
  <si>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</si>
  <si>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</si>
  <si>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</si>
  <si>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</si>
  <si>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</si>
  <si>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</si>
  <si>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</si>
  <si>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</si>
  <si>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</si>
  <si>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</si>
  <si>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</si>
  <si>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</si>
  <si>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</si>
  <si>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</si>
  <si>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</si>
  <si>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</si>
  <si>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</si>
  <si>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</si>
  <si>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</si>
  <si>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</si>
  <si>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</si>
  <si>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</si>
  <si>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</si>
  <si>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</si>
  <si>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</si>
  <si>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</si>
  <si>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</si>
  <si>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</si>
  <si>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</si>
  <si>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</si>
  <si>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</si>
  <si>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</si>
  <si>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</si>
  <si>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</si>
  <si>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</si>
  <si>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</si>
  <si>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</si>
  <si>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</si>
  <si>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</si>
  <si>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</si>
  <si>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</si>
  <si>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</si>
  <si>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</si>
  <si>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</si>
  <si>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</si>
  <si>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</si>
  <si>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</si>
  <si>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</si>
  <si>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</si>
  <si>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</si>
  <si>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</si>
  <si>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</si>
  <si>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</si>
  <si>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</si>
  <si>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</si>
  <si>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</si>
  <si>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</si>
  <si>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</si>
  <si>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</si>
  <si>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</si>
  <si>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</si>
  <si>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</si>
  <si>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</si>
  <si>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</si>
  <si>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</si>
  <si>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</si>
  <si>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</si>
  <si>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</si>
  <si>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</si>
  <si>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</si>
  <si>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</si>
  <si>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</si>
  <si>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</si>
  <si>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</si>
  <si>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</si>
  <si>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</si>
  <si>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</si>
  <si>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</si>
  <si>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</si>
  <si>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</si>
  <si>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</si>
  <si>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</si>
  <si>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</si>
  <si>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</si>
  <si>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</si>
  <si>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</si>
  <si>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</si>
  <si>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</si>
  <si>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</si>
  <si>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</si>
  <si>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</si>
  <si>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</si>
  <si>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</si>
  <si>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</si>
  <si>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</si>
  <si>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</si>
  <si>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</si>
  <si>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</si>
  <si>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</si>
  <si>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</si>
  <si>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</si>
  <si>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</si>
  <si>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</si>
  <si>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</si>
  <si>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</si>
  <si>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</si>
  <si>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</si>
  <si>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</si>
  <si>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</si>
  <si>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</si>
  <si>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</si>
  <si>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</si>
  <si>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</si>
  <si>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</si>
  <si>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</si>
  <si>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</si>
  <si>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</si>
  <si>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</si>
  <si>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</si>
  <si>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</si>
  <si>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</si>
  <si>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</si>
  <si>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</si>
  <si>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</si>
  <si>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</si>
  <si>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</si>
  <si>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</si>
  <si>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</si>
  <si>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</si>
  <si>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</si>
  <si>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</si>
  <si>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</si>
  <si>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</si>
  <si>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</si>
  <si>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</si>
  <si>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</si>
  <si>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</si>
  <si>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</si>
  <si>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</si>
  <si>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</si>
  <si>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</si>
  <si>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</si>
  <si>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</si>
  <si>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</si>
  <si>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</si>
  <si>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</si>
  <si>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</si>
  <si>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</si>
  <si>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</si>
  <si>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</si>
  <si>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</si>
  <si>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</si>
  <si>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</si>
  <si>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</si>
  <si>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</si>
  <si>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</si>
  <si>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</si>
  <si>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</si>
  <si>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</si>
  <si>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</si>
  <si>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</si>
  <si>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</si>
  <si>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</si>
  <si>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</si>
  <si>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</si>
  <si>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</si>
  <si>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</si>
  <si>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</si>
  <si>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</si>
  <si>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</si>
  <si>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</si>
  <si>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</si>
  <si>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</si>
  <si>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</si>
  <si>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</si>
  <si>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</si>
  <si>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</si>
  <si>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</si>
  <si>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</si>
  <si>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</si>
  <si>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</si>
  <si>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</si>
  <si>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</si>
  <si>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</si>
  <si>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</si>
  <si>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</si>
  <si>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</si>
  <si>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</si>
  <si>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</si>
  <si>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</si>
  <si>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</si>
  <si>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</si>
  <si>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</si>
  <si>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</si>
  <si>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</si>
  <si>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</si>
  <si>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</si>
  <si>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</si>
  <si>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</si>
  <si>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</si>
  <si>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</si>
  <si>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</si>
  <si>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</si>
  <si>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</si>
  <si>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</si>
  <si>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</si>
  <si>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</si>
  <si>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</si>
  <si>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</si>
  <si>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</si>
  <si>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</si>
  <si>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</si>
  <si>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</si>
  <si>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</si>
  <si>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</si>
  <si>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</si>
  <si>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</si>
  <si>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</si>
  <si>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</si>
  <si>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</si>
  <si>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</si>
  <si>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</si>
  <si>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</si>
  <si>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</si>
  <si>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</si>
  <si>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</si>
  <si>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</si>
  <si>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</si>
  <si>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</si>
  <si>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</si>
  <si>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</si>
  <si>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</si>
  <si>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</si>
  <si>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</si>
  <si>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</si>
  <si>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</si>
  <si>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</si>
  <si>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</si>
  <si>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</si>
  <si>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</si>
  <si>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</si>
  <si>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</si>
  <si>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</si>
  <si>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</si>
  <si>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</si>
  <si>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</si>
  <si>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</si>
  <si>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</si>
  <si>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</si>
  <si>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</si>
  <si>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</si>
  <si>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</si>
  <si>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</si>
  <si>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</si>
  <si>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</si>
  <si>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</si>
  <si>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</si>
  <si>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</si>
  <si>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</si>
  <si>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</si>
  <si>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</si>
  <si>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</si>
  <si>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</si>
  <si>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</si>
  <si>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</si>
  <si>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</si>
  <si>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</si>
  <si>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</si>
  <si>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</si>
  <si>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</si>
  <si>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</si>
  <si>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</si>
  <si>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</si>
  <si>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</si>
  <si>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</si>
  <si>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</si>
  <si>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</si>
  <si>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</si>
  <si>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</si>
  <si>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</si>
  <si>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</si>
  <si>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</si>
  <si>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</si>
  <si>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</si>
  <si>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</si>
  <si>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</si>
  <si>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</si>
  <si>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</si>
  <si>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</si>
  <si>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</si>
  <si>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</si>
  <si>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</si>
  <si>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</si>
  <si>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</si>
  <si>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</si>
  <si>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</si>
  <si>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</si>
  <si>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</si>
  <si>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</si>
  <si>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</si>
  <si>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</si>
  <si>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</si>
  <si>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</si>
  <si>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</si>
  <si>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</si>
  <si>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</si>
  <si>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</si>
  <si>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</si>
  <si>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</si>
  <si>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</si>
  <si>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</si>
  <si>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</si>
  <si>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</si>
  <si>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</si>
  <si>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</si>
  <si>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</si>
  <si>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</si>
  <si>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</si>
  <si>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</si>
  <si>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</si>
  <si>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</si>
  <si>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</si>
  <si>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</si>
  <si>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</si>
  <si>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</si>
  <si>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</si>
  <si>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</si>
  <si>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</si>
  <si>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</si>
  <si>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</si>
  <si>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</si>
  <si>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</si>
  <si>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</si>
  <si>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</si>
  <si>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</si>
  <si>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</si>
  <si>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</si>
  <si>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</si>
  <si>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</si>
  <si>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</si>
  <si>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</si>
  <si>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</si>
  <si>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</si>
  <si>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</si>
  <si>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</si>
  <si>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</si>
  <si>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</si>
  <si>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</si>
  <si>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</si>
  <si>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</si>
  <si>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</si>
  <si>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</si>
  <si>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</si>
  <si>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</si>
  <si>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</si>
  <si>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</si>
  <si>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</si>
  <si>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</si>
  <si>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</si>
  <si>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</si>
  <si>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</si>
  <si>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</si>
  <si>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</si>
  <si>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</si>
  <si>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</si>
  <si>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</si>
  <si>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</si>
  <si>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</si>
  <si>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</si>
  <si>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</si>
  <si>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</si>
  <si>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</si>
  <si>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</si>
  <si>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</si>
  <si>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</si>
  <si>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</si>
  <si>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</si>
  <si>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</si>
  <si>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</si>
  <si>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</si>
  <si>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</si>
  <si>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</si>
  <si>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</si>
  <si>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</si>
  <si>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</si>
  <si>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</si>
  <si>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</si>
  <si>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</si>
  <si>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</si>
  <si>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</si>
  <si>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</si>
  <si>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</si>
  <si>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</si>
  <si>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</si>
  <si>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</si>
  <si>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</si>
  <si>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</si>
  <si>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</si>
  <si>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</si>
  <si>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</si>
  <si>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</si>
  <si>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</si>
  <si>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</si>
  <si>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</si>
  <si>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</si>
  <si>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</si>
  <si>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</si>
  <si>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</si>
  <si>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</si>
  <si>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</si>
  <si>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</si>
  <si>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</si>
  <si>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</si>
  <si>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</si>
  <si>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</si>
  <si>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</si>
  <si>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</si>
  <si>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</si>
  <si>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</si>
  <si>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</si>
  <si>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</si>
  <si>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</si>
  <si>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</si>
  <si>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</si>
  <si>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</si>
  <si>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</si>
  <si>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</si>
  <si>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</si>
  <si>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</si>
  <si>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</si>
  <si>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</si>
  <si>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</si>
  <si>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</si>
  <si>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</si>
  <si>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</si>
  <si>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</si>
  <si>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</si>
  <si>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</si>
  <si>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</si>
  <si>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</si>
  <si>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</si>
  <si>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</si>
  <si>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</si>
  <si>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</si>
  <si>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</si>
  <si>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</si>
  <si>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</si>
  <si>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</si>
  <si>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</si>
  <si>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</si>
  <si>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</si>
  <si>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</si>
  <si>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</si>
  <si>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</si>
  <si>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</si>
  <si>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</si>
  <si>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</si>
  <si>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</si>
  <si>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</si>
  <si>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</si>
  <si>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</si>
  <si>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</si>
  <si>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</si>
  <si>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</si>
  <si>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</si>
  <si>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</si>
  <si>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</si>
  <si>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</si>
  <si>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</si>
  <si>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</si>
  <si>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</si>
  <si>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</si>
  <si>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</si>
  <si>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</si>
  <si>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</si>
  <si>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</si>
  <si>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</si>
  <si>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</si>
  <si>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</si>
  <si>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</si>
  <si>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</si>
  <si>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</si>
  <si>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</si>
  <si>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</si>
  <si>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</si>
  <si>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</si>
  <si>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</si>
  <si>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</si>
  <si>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</si>
  <si>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</si>
  <si>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</si>
  <si>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</si>
  <si>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</si>
  <si>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</si>
  <si>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</si>
  <si>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</si>
  <si>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</si>
  <si>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</si>
  <si>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</si>
  <si>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</si>
  <si>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</si>
  <si>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</si>
  <si>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</si>
  <si>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</si>
  <si>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</si>
  <si>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</si>
  <si>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</si>
  <si>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</si>
  <si>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</si>
  <si>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</si>
  <si>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</si>
  <si>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</si>
  <si>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</si>
  <si>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</si>
  <si>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</si>
  <si>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</si>
  <si>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</si>
  <si>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</si>
  <si>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</si>
  <si>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</si>
  <si>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</si>
  <si>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</si>
  <si>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</si>
  <si>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</si>
  <si>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</si>
  <si>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</si>
  <si>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</si>
  <si>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</si>
  <si>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</si>
  <si>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</si>
  <si>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</si>
  <si>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</si>
  <si>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</si>
  <si>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</si>
  <si>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</si>
  <si>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</si>
  <si>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</si>
  <si>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</si>
  <si>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</si>
  <si>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</si>
  <si>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</si>
  <si>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</si>
  <si>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</si>
  <si>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</si>
  <si>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</si>
  <si>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</si>
  <si>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</si>
  <si>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</si>
  <si>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</si>
  <si>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</si>
  <si>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</si>
  <si>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</si>
  <si>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</si>
  <si>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</si>
  <si>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</si>
  <si>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</si>
  <si>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</si>
  <si>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</si>
  <si>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</si>
  <si>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</si>
  <si>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</si>
  <si>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</si>
  <si>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</si>
  <si>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</si>
  <si>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</si>
  <si>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</si>
  <si>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</si>
  <si>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</si>
  <si>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</si>
  <si>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</si>
  <si>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</si>
  <si>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</si>
  <si>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</si>
  <si>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</si>
  <si>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</si>
  <si>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</si>
  <si>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</si>
  <si>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</si>
  <si>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</si>
  <si>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</si>
  <si>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</si>
  <si>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</si>
  <si>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</si>
  <si>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</si>
  <si>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</si>
  <si>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</si>
  <si>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</si>
  <si>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</si>
  <si>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</si>
  <si>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</si>
  <si>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</si>
  <si>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</si>
  <si>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</si>
  <si>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</si>
  <si>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</si>
  <si>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</si>
  <si>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</si>
  <si>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</si>
  <si>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</si>
  <si>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</si>
  <si>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</si>
  <si>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</si>
  <si>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</si>
  <si>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</si>
  <si>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</si>
  <si>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</si>
  <si>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</si>
  <si>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</si>
  <si>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</si>
  <si>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</si>
  <si>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</si>
  <si>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</si>
  <si>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</si>
  <si>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</si>
  <si>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</si>
  <si>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</si>
  <si>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</si>
  <si>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</si>
  <si>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</si>
  <si>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</si>
  <si>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</si>
  <si>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</si>
  <si>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</si>
  <si>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</si>
  <si>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</si>
  <si>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</si>
  <si>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</si>
  <si>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</si>
  <si>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</si>
  <si>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</si>
  <si>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</si>
  <si>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</si>
  <si>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</si>
  <si>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</si>
  <si>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</si>
  <si>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</si>
  <si>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</si>
  <si>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</si>
  <si>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</si>
  <si>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</si>
  <si>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</si>
  <si>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</si>
  <si>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</si>
  <si>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</si>
  <si>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</si>
  <si>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</si>
  <si>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</si>
  <si>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</si>
  <si>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</si>
  <si>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</si>
  <si>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</si>
  <si>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</si>
  <si>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</si>
  <si>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</si>
  <si>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</si>
  <si>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</si>
  <si>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</si>
  <si>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</si>
  <si>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</si>
  <si>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</si>
  <si>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</si>
  <si>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</si>
  <si>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</si>
  <si>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</si>
  <si>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</si>
  <si>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</si>
  <si>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</si>
  <si>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</si>
  <si>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</si>
  <si>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</si>
  <si>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</si>
  <si>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</si>
  <si>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</si>
  <si>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</si>
  <si>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</si>
  <si>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</si>
  <si>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</si>
  <si>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</si>
  <si>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</si>
  <si>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</si>
  <si>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</si>
  <si>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</si>
  <si>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</si>
  <si>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</si>
  <si>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</si>
  <si>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</si>
  <si>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</si>
  <si>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</si>
  <si>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</si>
  <si>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</si>
  <si>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</si>
  <si>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</si>
  <si>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</si>
  <si>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</si>
  <si>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</si>
  <si>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</si>
  <si>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</si>
  <si>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</si>
  <si>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</si>
  <si>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</si>
  <si>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</si>
  <si>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</si>
  <si>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</si>
  <si>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</si>
  <si>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</si>
  <si>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</si>
  <si>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</si>
  <si>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</si>
  <si>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</si>
  <si>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</si>
  <si>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</si>
  <si>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</si>
  <si>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</si>
  <si>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</si>
  <si>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</si>
  <si>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</si>
  <si>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</si>
  <si>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</si>
  <si>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</si>
  <si>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</si>
  <si>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</si>
  <si>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</si>
  <si>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</si>
  <si>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</si>
  <si>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</si>
  <si>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</si>
  <si>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</si>
  <si>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</si>
  <si>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</si>
  <si>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</si>
  <si>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</si>
  <si>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</si>
  <si>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</si>
  <si>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</si>
  <si>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</si>
  <si>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</si>
  <si>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</si>
  <si>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</si>
  <si>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</si>
  <si>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</si>
  <si>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</si>
  <si>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</si>
  <si>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</si>
  <si>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</si>
  <si>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</si>
  <si>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</si>
  <si>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</si>
  <si>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</si>
  <si>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</si>
  <si>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</si>
  <si>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</si>
  <si>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</si>
  <si>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</si>
  <si>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</si>
  <si>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</si>
  <si>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</si>
  <si>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</si>
  <si>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</si>
  <si>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</si>
  <si>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</si>
  <si>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</si>
  <si>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</si>
  <si>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</si>
  <si>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</si>
  <si>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</si>
  <si>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</si>
  <si>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</si>
  <si>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</si>
  <si>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</si>
  <si>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</si>
  <si>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</si>
  <si>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</si>
  <si>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</si>
  <si>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</si>
  <si>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</si>
  <si>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</si>
  <si>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</si>
  <si>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</si>
  <si>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</si>
  <si>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</si>
  <si>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</si>
  <si>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</si>
  <si>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</si>
  <si>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</si>
  <si>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</si>
  <si>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</si>
  <si>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</si>
  <si>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</si>
  <si>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</si>
  <si>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</si>
  <si>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</si>
  <si>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</si>
  <si>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</si>
  <si>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</si>
  <si>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</si>
  <si>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</si>
  <si>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</si>
  <si>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</si>
  <si>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</si>
  <si>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</si>
  <si>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</si>
  <si>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</si>
  <si>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</si>
  <si>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</si>
  <si>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</si>
  <si>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</si>
  <si>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</si>
  <si>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</si>
  <si>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</si>
  <si>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</si>
  <si>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</si>
  <si>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</si>
  <si>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</si>
  <si>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</si>
  <si>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</si>
  <si>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</si>
  <si>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</si>
  <si>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</si>
  <si>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</si>
  <si>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</si>
  <si>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</si>
  <si>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</si>
  <si>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</si>
  <si>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</si>
  <si>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</si>
  <si>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</si>
  <si>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</si>
  <si>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</si>
  <si>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</si>
  <si>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</si>
  <si>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</si>
  <si>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</si>
  <si>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</si>
  <si>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</si>
  <si>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</si>
  <si>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</si>
  <si>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</si>
  <si>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</si>
  <si>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</si>
  <si>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</si>
  <si>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</si>
  <si>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</si>
  <si>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</si>
  <si>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</si>
  <si>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</si>
  <si>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</si>
  <si>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</si>
  <si>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</si>
  <si>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</si>
  <si>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</si>
  <si>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</si>
  <si>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</si>
  <si>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</si>
  <si>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</si>
  <si>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</si>
  <si>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</si>
  <si>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</si>
  <si>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</si>
  <si>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</si>
  <si>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</si>
  <si>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</si>
  <si>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</si>
  <si>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</si>
  <si>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</si>
  <si>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</si>
  <si>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</si>
  <si>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</si>
  <si>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</si>
  <si>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</si>
  <si>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</si>
  <si>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</si>
  <si>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</si>
  <si>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</si>
  <si>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</si>
  <si>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</si>
  <si>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</si>
  <si>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</si>
  <si>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</si>
  <si>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</si>
  <si>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</si>
  <si>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</si>
  <si>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</si>
  <si>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</si>
  <si>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</si>
  <si>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</si>
  <si>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</si>
  <si>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</si>
  <si>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</si>
  <si>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</si>
  <si>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</si>
  <si>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</si>
  <si>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</si>
  <si>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</si>
  <si>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</si>
  <si>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</si>
  <si>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</si>
  <si>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</si>
  <si>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</si>
  <si>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</si>
  <si>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</si>
  <si>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</si>
  <si>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</si>
  <si>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</si>
  <si>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</si>
  <si>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</si>
  <si>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</si>
  <si>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</si>
  <si>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</si>
  <si>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</si>
  <si>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</si>
  <si>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</si>
  <si>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</si>
  <si>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</si>
  <si>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</si>
  <si>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</si>
  <si>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</si>
  <si>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</si>
  <si>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</si>
  <si>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</si>
  <si>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</si>
  <si>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</si>
  <si>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</si>
  <si>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</si>
  <si>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</si>
  <si>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</si>
  <si>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</si>
  <si>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</si>
  <si>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</si>
  <si>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</si>
  <si>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</si>
  <si>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</si>
  <si>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</si>
  <si>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</si>
  <si>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</si>
  <si>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</si>
  <si>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</si>
  <si>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</si>
  <si>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</si>
  <si>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</si>
  <si>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</si>
  <si>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</si>
  <si>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</si>
  <si>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</si>
  <si>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</si>
  <si>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</si>
  <si>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</si>
  <si>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</si>
  <si>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</si>
  <si>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</si>
  <si>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</si>
  <si>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</si>
  <si>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</si>
  <si>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</si>
  <si>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</si>
  <si>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</si>
  <si>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</si>
  <si>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</si>
  <si>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</si>
  <si>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</si>
  <si>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</si>
  <si>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</si>
  <si>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</si>
  <si>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</si>
  <si>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</si>
  <si>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</si>
  <si>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</si>
  <si>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</si>
  <si>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</si>
  <si>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</si>
  <si>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</si>
  <si>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</si>
  <si>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</si>
  <si>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</si>
  <si>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</si>
  <si>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</si>
  <si>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</si>
  <si>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</si>
  <si>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</si>
  <si>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</si>
  <si>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</si>
  <si>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</si>
  <si>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</si>
  <si>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</si>
  <si>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</si>
  <si>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</si>
  <si>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</si>
  <si>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</si>
  <si>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</si>
  <si>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</si>
  <si>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</si>
  <si>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</si>
  <si>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</si>
  <si>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</si>
  <si>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</si>
  <si>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</si>
  <si>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</si>
  <si>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</si>
  <si>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</si>
  <si>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</si>
  <si>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</si>
  <si>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</si>
  <si>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</si>
  <si>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</si>
  <si>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</si>
  <si>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</si>
  <si>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</si>
  <si>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</si>
  <si>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</si>
  <si>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</si>
  <si>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</si>
  <si>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</si>
  <si>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</si>
  <si>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</si>
  <si>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</si>
  <si>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</si>
  <si>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</si>
  <si>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</si>
  <si>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</si>
  <si>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</si>
  <si>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</si>
  <si>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</si>
  <si>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</si>
  <si>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</si>
  <si>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</si>
  <si>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</si>
  <si>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</si>
  <si>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</si>
  <si>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</si>
  <si>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</si>
  <si>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</si>
  <si>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</si>
  <si>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</si>
  <si>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</si>
  <si>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</si>
  <si>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</si>
  <si>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</si>
  <si>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</si>
  <si>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</si>
  <si>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</si>
  <si>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</si>
  <si>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</si>
  <si>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</si>
  <si>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</si>
  <si>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</si>
  <si>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</si>
  <si>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</si>
  <si>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</si>
  <si>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</si>
  <si>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</si>
  <si>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</si>
  <si>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</si>
  <si>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</si>
  <si>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</si>
  <si>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</si>
  <si>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</si>
  <si>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</si>
  <si>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</si>
  <si>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</si>
  <si>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</si>
  <si>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</si>
  <si>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</si>
  <si>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</si>
  <si>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</si>
  <si>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</si>
  <si>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</si>
  <si>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</si>
  <si>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</si>
  <si>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</si>
  <si>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</si>
  <si>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</si>
  <si>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</si>
  <si>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</si>
  <si>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</si>
  <si>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</si>
  <si>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</si>
  <si>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</si>
  <si>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</si>
  <si>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</si>
  <si>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</si>
  <si>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</si>
  <si>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</si>
  <si>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</si>
  <si>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</si>
  <si>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</si>
  <si>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</si>
  <si>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</si>
  <si>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</si>
  <si>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</si>
  <si>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</si>
  <si>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</si>
  <si>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</si>
  <si>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</si>
  <si>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</si>
  <si>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</si>
  <si>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</si>
  <si>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</si>
  <si>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</si>
  <si>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</si>
  <si>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</si>
  <si>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</si>
  <si>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</si>
  <si>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</si>
  <si>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</si>
  <si>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</si>
  <si>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</si>
  <si>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</si>
  <si>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</si>
  <si>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</si>
  <si>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</si>
  <si>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</si>
  <si>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</si>
  <si>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</si>
  <si>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</si>
  <si>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</si>
  <si>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</si>
  <si>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</si>
  <si>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</si>
  <si>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</si>
  <si>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</si>
  <si>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</si>
  <si>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</si>
  <si>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</si>
  <si>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</si>
  <si>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</si>
  <si>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</si>
  <si>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</si>
  <si>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</si>
  <si>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</si>
  <si>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</si>
  <si>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</si>
  <si>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</si>
  <si>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</si>
  <si>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</si>
  <si>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</si>
  <si>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</si>
  <si>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</si>
  <si>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</si>
  <si>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</si>
  <si>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</si>
  <si>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</si>
  <si>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</si>
  <si>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</si>
  <si>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</si>
  <si>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</si>
  <si>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</si>
  <si>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</si>
  <si>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</si>
  <si>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</si>
  <si>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</si>
  <si>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</si>
  <si>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</si>
  <si>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</si>
  <si>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</si>
  <si>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</si>
  <si>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</si>
  <si>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</si>
  <si>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</si>
  <si>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</si>
  <si>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</si>
  <si>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</si>
  <si>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</si>
  <si>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</si>
  <si>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</si>
  <si>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</si>
  <si>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</si>
  <si>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</si>
  <si>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</si>
  <si>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</si>
  <si>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</si>
  <si>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</si>
  <si>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</si>
  <si>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</si>
  <si>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</si>
  <si>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</si>
  <si>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</si>
  <si>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</si>
  <si>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</si>
  <si>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</si>
  <si>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</si>
  <si>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</si>
  <si>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</si>
  <si>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</si>
  <si>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</si>
  <si>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</si>
  <si>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</si>
  <si>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</si>
  <si>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</si>
  <si>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</si>
  <si>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</si>
  <si>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</si>
  <si>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</si>
  <si>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</si>
  <si>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</si>
  <si>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</si>
  <si>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</si>
  <si>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</si>
  <si>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</si>
  <si>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</si>
  <si>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</si>
  <si>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</si>
  <si>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</si>
  <si>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</si>
  <si>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</si>
  <si>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</si>
  <si>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</si>
  <si>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</si>
  <si>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</si>
  <si>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</si>
  <si>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</si>
  <si>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</si>
  <si>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</si>
  <si>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</si>
  <si>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</si>
  <si>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</si>
  <si>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</si>
  <si>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</si>
  <si>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</si>
  <si>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</si>
  <si>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</si>
  <si>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</si>
  <si>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</si>
  <si>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</si>
  <si>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</si>
  <si>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</si>
  <si>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</si>
  <si>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</si>
  <si>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</si>
  <si>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</si>
  <si>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</si>
  <si>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</si>
  <si>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</si>
  <si>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</si>
  <si>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</si>
  <si>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</si>
  <si>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</si>
  <si>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</si>
  <si>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</si>
  <si>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</si>
  <si>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</si>
  <si>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</si>
  <si>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</si>
  <si>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</si>
  <si>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</si>
  <si>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</si>
  <si>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</si>
  <si>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</si>
  <si>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</si>
  <si>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</si>
  <si>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</si>
  <si>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</si>
  <si>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</si>
  <si>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</si>
  <si>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</si>
  <si>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</si>
  <si>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</si>
  <si>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</si>
  <si>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</si>
  <si>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</si>
  <si>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</si>
  <si>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</si>
  <si>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</si>
  <si>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</si>
  <si>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</si>
  <si>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</si>
  <si>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</si>
  <si>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</si>
  <si>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</si>
  <si>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</si>
  <si>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</si>
  <si>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</si>
  <si>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</si>
  <si>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</si>
  <si>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</si>
  <si>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</si>
  <si>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</si>
  <si>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</si>
  <si>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</si>
  <si>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</si>
  <si>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</si>
  <si>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</si>
  <si>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</si>
  <si>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</si>
  <si>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</si>
  <si>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</si>
  <si>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</si>
  <si>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</si>
  <si>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</si>
  <si>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</si>
  <si>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</si>
  <si>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</si>
  <si>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</si>
  <si>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</si>
  <si>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</si>
  <si>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</si>
  <si>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</si>
  <si>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</si>
  <si>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</si>
  <si>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</si>
  <si>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</si>
  <si>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</si>
  <si>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</si>
  <si>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</si>
  <si>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</si>
  <si>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</si>
  <si>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</si>
  <si>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</si>
  <si>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</si>
  <si>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</si>
  <si>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</si>
  <si>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</si>
  <si>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</si>
  <si>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</si>
  <si>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</si>
  <si>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</si>
  <si>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</si>
  <si>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</si>
  <si>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</si>
  <si>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</si>
  <si>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</si>
  <si>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</si>
  <si>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</si>
  <si>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</si>
  <si>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</si>
  <si>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</si>
  <si>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</si>
  <si>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</si>
  <si>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</si>
  <si>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</si>
  <si>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</si>
  <si>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</si>
  <si>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</si>
  <si>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</si>
  <si>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</si>
  <si>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</si>
  <si>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</si>
  <si>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</si>
  <si>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</si>
  <si>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</si>
  <si>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</si>
  <si>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</si>
  <si>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</si>
  <si>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</si>
  <si>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</si>
  <si>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</si>
  <si>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</si>
  <si>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</si>
  <si>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</si>
  <si>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</si>
  <si>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</si>
  <si>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</si>
  <si>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</si>
  <si>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</si>
  <si>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</si>
  <si>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</si>
  <si>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</si>
  <si>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</si>
  <si>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</si>
  <si>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</si>
  <si>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</si>
  <si>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</si>
  <si>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</si>
  <si>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</si>
  <si>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</si>
  <si>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</si>
  <si>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</si>
  <si>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</si>
  <si>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</si>
  <si>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</si>
  <si>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</si>
  <si>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</si>
  <si>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</si>
  <si>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</si>
  <si>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</si>
  <si>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</si>
  <si>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</si>
  <si>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</si>
  <si>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</si>
  <si>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</si>
  <si>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</si>
  <si>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</si>
  <si>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</si>
  <si>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</si>
  <si>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</si>
  <si>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</si>
  <si>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</si>
  <si>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</si>
  <si>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</si>
  <si>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</si>
  <si>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</si>
  <si>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</si>
  <si>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</si>
  <si>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</si>
  <si>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</si>
  <si>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</si>
  <si>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</si>
  <si>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</si>
  <si>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</si>
  <si>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</si>
  <si>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</si>
  <si>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</si>
  <si>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</si>
  <si>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</si>
  <si>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</si>
  <si>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</si>
  <si>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</si>
  <si>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</si>
  <si>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</si>
  <si>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</si>
  <si>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</si>
  <si>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</si>
  <si>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</si>
  <si>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</si>
  <si>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</si>
  <si>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</si>
  <si>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</si>
  <si>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</si>
  <si>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</si>
  <si>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</si>
  <si>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</si>
  <si>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</si>
  <si>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</si>
  <si>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</si>
  <si>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</si>
  <si>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</si>
  <si>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</si>
  <si>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</si>
  <si>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</si>
  <si>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</si>
  <si>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</si>
  <si>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</si>
  <si>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</si>
  <si>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</si>
  <si>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</si>
  <si>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</si>
  <si>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</si>
  <si>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</si>
  <si>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</si>
  <si>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</si>
  <si>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</si>
  <si>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</si>
  <si>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</si>
  <si>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</si>
  <si>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</si>
  <si>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</si>
  <si>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</si>
  <si>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</si>
  <si>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</si>
  <si>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</si>
  <si>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</si>
  <si>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</si>
  <si>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</si>
  <si>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</si>
  <si>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</si>
  <si>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</si>
  <si>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</si>
  <si>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</si>
  <si>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</si>
  <si>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</si>
  <si>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</si>
  <si>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</si>
  <si>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</si>
  <si>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</si>
  <si>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</si>
  <si>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</si>
  <si>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</si>
  <si>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</si>
  <si>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</si>
  <si>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</si>
  <si>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</si>
  <si>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</si>
  <si>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</si>
  <si>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</si>
  <si>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</si>
  <si>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</si>
  <si>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</si>
  <si>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</si>
  <si>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</si>
  <si>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</si>
  <si>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</si>
  <si>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</si>
  <si>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</si>
  <si>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</si>
  <si>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</si>
  <si>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</si>
  <si>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</si>
  <si>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</si>
  <si>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</si>
  <si>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</si>
  <si>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</si>
  <si>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</si>
  <si>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</si>
  <si>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</si>
  <si>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</si>
  <si>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</si>
  <si>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</si>
  <si>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</si>
  <si>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</si>
  <si>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</si>
  <si>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</si>
  <si>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</si>
  <si>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</si>
  <si>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</si>
  <si>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</si>
  <si>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</si>
  <si>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</si>
  <si>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</si>
  <si>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</si>
  <si>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</si>
  <si>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</si>
  <si>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</si>
  <si>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</si>
  <si>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</si>
  <si>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</si>
  <si>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</si>
  <si>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</si>
  <si>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</si>
  <si>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</si>
  <si>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</si>
  <si>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</si>
  <si>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</si>
  <si>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</si>
  <si>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</si>
  <si>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</si>
  <si>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</si>
  <si>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</si>
  <si>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</si>
  <si>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</si>
  <si>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</si>
  <si>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</si>
  <si>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</si>
  <si>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</si>
  <si>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</si>
  <si>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</si>
  <si>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</si>
  <si>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</si>
  <si>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</si>
  <si>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</si>
  <si>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</si>
  <si>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</si>
  <si>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</si>
  <si>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</si>
  <si>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</si>
  <si>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</si>
  <si>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</si>
  <si>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</si>
  <si>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</si>
  <si>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</si>
  <si>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</si>
  <si>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</si>
  <si>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</si>
  <si>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</si>
  <si>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</si>
  <si>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</si>
  <si>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</si>
  <si>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</si>
  <si>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</si>
  <si>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</si>
  <si>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</si>
  <si>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</si>
  <si>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</si>
  <si>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</si>
  <si>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</si>
  <si>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</si>
  <si>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</si>
  <si>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</si>
  <si>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</si>
  <si>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</si>
  <si>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</si>
  <si>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</si>
  <si>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</si>
  <si>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</si>
  <si>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</si>
  <si>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</si>
  <si>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</si>
  <si>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</si>
  <si>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</si>
  <si>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</si>
  <si>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</si>
  <si>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</si>
  <si>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</si>
  <si>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</si>
  <si>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</si>
  <si>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</si>
  <si>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</si>
  <si>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</si>
  <si>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</si>
  <si>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</si>
  <si>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</si>
  <si>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</si>
  <si>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</si>
  <si>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</si>
  <si>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</si>
  <si>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</si>
  <si>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</si>
  <si>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</si>
  <si>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</si>
  <si>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</si>
  <si>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</si>
  <si>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</si>
  <si>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</si>
  <si>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</si>
  <si>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</si>
  <si>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</si>
  <si>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</si>
  <si>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</si>
  <si>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</si>
  <si>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</si>
  <si>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</si>
  <si>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</si>
  <si>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</si>
  <si>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</si>
  <si>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</si>
  <si>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</si>
  <si>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</si>
  <si>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</si>
  <si>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</si>
  <si>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</si>
  <si>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</si>
  <si>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</si>
  <si>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</si>
  <si>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</si>
  <si>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</si>
  <si>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</si>
  <si>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</si>
  <si>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</si>
  <si>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</si>
  <si>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</si>
  <si>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</si>
  <si>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</si>
  <si>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</si>
  <si>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</si>
  <si>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</si>
  <si>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</si>
  <si>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</si>
  <si>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</si>
  <si>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</si>
  <si>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</si>
  <si>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</si>
  <si>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</si>
  <si>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</si>
  <si>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</si>
  <si>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</si>
  <si>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</si>
  <si>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</si>
  <si>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</si>
  <si>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</si>
  <si>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</si>
  <si>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</si>
  <si>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</si>
  <si>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</si>
  <si>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</si>
  <si>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</si>
  <si>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</si>
  <si>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</si>
  <si>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</si>
  <si>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</si>
  <si>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</si>
  <si>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</si>
  <si>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</si>
  <si>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</si>
  <si>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</si>
  <si>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</si>
  <si>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</si>
  <si>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</si>
  <si>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</si>
  <si>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</si>
  <si>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</si>
  <si>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</si>
  <si>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</si>
  <si>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</si>
  <si>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</si>
  <si>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</si>
  <si>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</si>
  <si>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</si>
  <si>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</si>
  <si>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</si>
  <si>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</si>
  <si>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</si>
  <si>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</si>
  <si>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</si>
  <si>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</si>
  <si>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</si>
  <si>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</si>
  <si>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</si>
  <si>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</si>
  <si>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</si>
  <si>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</si>
  <si>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</si>
  <si>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</si>
  <si>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</si>
  <si>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</si>
  <si>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</si>
  <si>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</si>
  <si>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</si>
  <si>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</si>
  <si>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</si>
  <si>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</si>
  <si>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</si>
  <si>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</si>
  <si>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</si>
  <si>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</si>
  <si>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</si>
  <si>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</si>
  <si>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</si>
  <si>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</si>
  <si>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</si>
  <si>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</si>
  <si>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</si>
  <si>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</si>
  <si>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</si>
  <si>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</si>
  <si>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</si>
  <si>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</si>
  <si>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</si>
  <si>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</si>
  <si>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</si>
  <si>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</si>
  <si>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</si>
  <si>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</si>
  <si>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</si>
  <si>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</si>
  <si>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</si>
  <si>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</si>
  <si>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</si>
  <si>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</si>
  <si>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</si>
  <si>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</si>
  <si>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</si>
  <si>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</si>
  <si>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</si>
  <si>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</si>
  <si>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</si>
  <si>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</si>
  <si>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</si>
  <si>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</si>
  <si>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</si>
  <si>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</si>
  <si>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</si>
  <si>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</si>
  <si>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</si>
  <si>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</si>
  <si>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</si>
  <si>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</si>
  <si>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</si>
  <si>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</si>
  <si>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</si>
  <si>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</si>
  <si>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</si>
  <si>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</si>
  <si>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</si>
  <si>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</si>
  <si>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</si>
  <si>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</si>
  <si>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</si>
  <si>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</si>
  <si>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</si>
  <si>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</si>
  <si>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</si>
  <si>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</si>
  <si>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</si>
  <si>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</si>
  <si>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</si>
  <si>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</si>
  <si>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</si>
  <si>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</si>
  <si>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</si>
  <si>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</si>
  <si>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</si>
  <si>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</si>
  <si>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</si>
  <si>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</si>
  <si>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</si>
  <si>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</si>
  <si>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</si>
  <si>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</si>
  <si>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</si>
  <si>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</si>
  <si>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</si>
  <si>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</si>
  <si>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</si>
  <si>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</si>
  <si>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</si>
  <si>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</si>
  <si>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</si>
  <si>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</si>
  <si>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</si>
  <si>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</si>
  <si>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</si>
  <si>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</si>
  <si>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</si>
  <si>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</si>
  <si>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</si>
  <si>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</si>
  <si>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</si>
  <si>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</si>
  <si>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</si>
  <si>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</si>
  <si>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</si>
  <si>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</si>
  <si>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</si>
  <si>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</si>
  <si>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</si>
  <si>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</si>
  <si>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</si>
  <si>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</si>
  <si>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</si>
  <si>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</si>
  <si>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</si>
  <si>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</si>
  <si>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</si>
  <si>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</si>
  <si>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</si>
  <si>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</si>
  <si>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</si>
  <si>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</si>
  <si>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</si>
  <si>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</si>
  <si>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</si>
  <si>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</si>
  <si>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</si>
  <si>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</si>
  <si>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</si>
  <si>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</si>
  <si>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</si>
  <si>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</si>
  <si>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</si>
  <si>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</si>
  <si>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</si>
  <si>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</si>
  <si>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</si>
  <si>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</si>
  <si>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</si>
  <si>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</si>
  <si>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</si>
  <si>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</si>
  <si>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</si>
  <si>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</si>
  <si>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</si>
  <si>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</si>
  <si>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</si>
  <si>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</si>
  <si>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</si>
  <si>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</si>
  <si>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</si>
  <si>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</si>
  <si>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</si>
  <si>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</si>
  <si>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</si>
  <si>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</si>
  <si>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</si>
  <si>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</si>
  <si>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</si>
  <si>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</si>
  <si>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</si>
  <si>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</si>
  <si>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</si>
  <si>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</si>
  <si>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</si>
  <si>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</si>
  <si>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</si>
  <si>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</si>
  <si>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</si>
  <si>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</si>
  <si>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</si>
  <si>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</si>
  <si>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</si>
  <si>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</si>
  <si>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</si>
  <si>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</si>
  <si>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</si>
  <si>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</si>
  <si>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</si>
  <si>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</si>
  <si>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</si>
  <si>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</si>
  <si>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</si>
  <si>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</si>
  <si>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</si>
  <si>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</si>
  <si>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</si>
  <si>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</si>
  <si>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</si>
  <si>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</si>
  <si>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</si>
  <si>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</si>
  <si>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</si>
  <si>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</si>
  <si>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</si>
  <si>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</si>
  <si>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</si>
  <si>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</si>
  <si>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</si>
  <si>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</si>
  <si>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</si>
  <si>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</si>
  <si>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</si>
  <si>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</si>
  <si>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</si>
  <si>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</si>
  <si>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</si>
  <si>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</si>
  <si>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</si>
  <si>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</si>
  <si>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</si>
  <si>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</si>
  <si>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</si>
  <si>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</si>
  <si>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</si>
  <si>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</si>
  <si>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</si>
  <si>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</si>
  <si>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</si>
  <si>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</si>
  <si>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</si>
  <si>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</si>
  <si>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</si>
  <si>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</si>
  <si>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</si>
  <si>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</si>
  <si>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</si>
  <si>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</si>
  <si>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</si>
  <si>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</si>
  <si>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</si>
  <si>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</si>
  <si>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</si>
  <si>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</si>
  <si>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</si>
  <si>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</si>
  <si>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</si>
  <si>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</si>
  <si>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</si>
  <si>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</si>
  <si>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</si>
  <si>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</si>
  <si>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</si>
  <si>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</si>
  <si>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</si>
  <si>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</si>
  <si>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</si>
  <si>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</si>
  <si>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</si>
  <si>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</si>
  <si>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</si>
  <si>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</si>
  <si>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</si>
  <si>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</si>
  <si>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</si>
  <si>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</si>
  <si>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</si>
  <si>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</si>
  <si>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</si>
  <si>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</si>
  <si>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</si>
  <si>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</si>
  <si>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</si>
  <si>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</si>
  <si>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</si>
  <si>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</si>
  <si>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</si>
  <si>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</si>
  <si>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</si>
  <si>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</si>
  <si>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</si>
  <si>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</si>
  <si>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</si>
  <si>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</si>
  <si>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</si>
  <si>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</si>
  <si>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</si>
  <si>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</si>
  <si>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</si>
  <si>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</si>
  <si>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</si>
  <si>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</si>
  <si>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</si>
  <si>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</si>
  <si>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</si>
  <si>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</si>
  <si>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</si>
  <si>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</si>
  <si>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</si>
  <si>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</si>
  <si>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</si>
  <si>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</si>
  <si>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</si>
  <si>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</si>
  <si>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</si>
  <si>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</si>
  <si>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</si>
  <si>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</si>
  <si>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</si>
  <si>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</si>
  <si>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</si>
  <si>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</si>
  <si>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</si>
  <si>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</si>
  <si>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</si>
  <si>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</si>
  <si>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</si>
  <si>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</si>
  <si>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</si>
  <si>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</si>
  <si>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</si>
  <si>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</si>
  <si>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</si>
  <si>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</si>
  <si>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</si>
  <si>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</si>
  <si>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</si>
  <si>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</si>
  <si>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</si>
  <si>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</si>
  <si>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</si>
  <si>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</si>
  <si>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</si>
  <si>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</si>
  <si>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</si>
  <si>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</si>
  <si>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</si>
  <si>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</si>
  <si>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</si>
  <si>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</si>
  <si>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</si>
  <si>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</si>
  <si>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</si>
  <si>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</si>
  <si>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</si>
  <si>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</si>
  <si>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</si>
  <si>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</si>
  <si>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</si>
  <si>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</si>
  <si>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</si>
  <si>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</si>
  <si>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</si>
  <si>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</si>
  <si>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</si>
  <si>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</si>
  <si>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</si>
  <si>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</si>
  <si>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</si>
  <si>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</si>
  <si>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</si>
  <si>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</si>
  <si>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</si>
  <si>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</si>
  <si>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</si>
  <si>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</si>
  <si>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</si>
  <si>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</si>
  <si>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</si>
  <si>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</si>
  <si>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</si>
  <si>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</si>
  <si>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</si>
  <si>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</si>
  <si>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</si>
  <si>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</si>
  <si>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</si>
  <si>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</si>
  <si>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</si>
  <si>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</si>
  <si>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</si>
  <si>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</si>
  <si>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</si>
  <si>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</si>
  <si>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</si>
  <si>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</si>
  <si>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</si>
  <si>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</si>
  <si>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</si>
  <si>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</si>
  <si>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</si>
  <si>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</si>
  <si>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</si>
  <si>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</si>
  <si>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</si>
  <si>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</si>
  <si>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</si>
  <si>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</si>
  <si>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</si>
  <si>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</si>
  <si>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</si>
  <si>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</si>
  <si>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</si>
  <si>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</si>
  <si>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</si>
  <si>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</si>
  <si>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</si>
  <si>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</si>
  <si>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</si>
  <si>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</si>
  <si>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</si>
  <si>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</si>
  <si>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</si>
  <si>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</si>
  <si>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</si>
  <si>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</si>
  <si>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</si>
  <si>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</si>
  <si>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</si>
  <si>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</si>
  <si>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</si>
  <si>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</si>
  <si>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</si>
  <si>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</si>
  <si>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</si>
  <si>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</si>
  <si>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</si>
  <si>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</si>
  <si>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</si>
  <si>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</si>
  <si>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</si>
  <si>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</si>
  <si>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</si>
  <si>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</si>
  <si>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</si>
  <si>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</si>
  <si>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</si>
  <si>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</si>
  <si>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</si>
  <si>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</si>
  <si>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</si>
  <si>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</si>
  <si>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</si>
  <si>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</si>
  <si>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</si>
  <si>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</si>
  <si>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</si>
  <si>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</si>
  <si>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</si>
  <si>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</si>
  <si>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</si>
  <si>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</si>
  <si>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</si>
  <si>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</si>
  <si>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</si>
  <si>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</si>
  <si>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</si>
  <si>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</si>
  <si>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</si>
  <si>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</si>
  <si>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</si>
  <si>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</si>
  <si>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</si>
  <si>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</si>
  <si>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</si>
  <si>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</si>
  <si>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</si>
  <si>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</si>
  <si>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</si>
  <si>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</si>
  <si>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</si>
  <si>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</si>
  <si>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</si>
  <si>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</si>
  <si>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</si>
  <si>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</si>
  <si>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</si>
  <si>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</si>
  <si>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</si>
  <si>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</si>
  <si>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</si>
  <si>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</si>
  <si>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</si>
  <si>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</si>
  <si>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</si>
  <si>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</si>
  <si>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</si>
  <si>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</si>
  <si>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</si>
  <si>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</si>
  <si>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</si>
  <si>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</si>
  <si>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</si>
  <si>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</si>
  <si>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</si>
  <si>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</si>
  <si>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</si>
  <si>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</si>
  <si>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</si>
  <si>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</si>
  <si>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</si>
  <si>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</si>
  <si>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</si>
  <si>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</si>
  <si>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</si>
  <si>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</si>
  <si>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</si>
  <si>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</si>
  <si>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</si>
  <si>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</si>
  <si>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</si>
  <si>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</si>
  <si>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</si>
  <si>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</si>
  <si>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</si>
  <si>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</si>
  <si>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</si>
  <si>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</si>
  <si>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</si>
  <si>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</si>
  <si>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</si>
  <si>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</si>
  <si>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</si>
  <si>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</si>
  <si>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</si>
  <si>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</si>
  <si>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</si>
  <si>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</si>
  <si>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</si>
  <si>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</si>
  <si>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</si>
  <si>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</si>
  <si>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</si>
  <si>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</si>
  <si>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</si>
  <si>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</si>
  <si>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</si>
  <si>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</si>
  <si>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</si>
  <si>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</si>
  <si>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</si>
  <si>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</si>
  <si>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</si>
  <si>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</si>
  <si>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</si>
  <si>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</si>
  <si>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</si>
  <si>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</si>
  <si>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</si>
  <si>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</si>
  <si>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</si>
  <si>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</si>
  <si>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</si>
  <si>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</si>
  <si>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</si>
  <si>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</si>
  <si>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</si>
  <si>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</si>
  <si>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</si>
  <si>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</si>
  <si>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</si>
  <si>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</si>
  <si>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</si>
  <si>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</si>
  <si>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</si>
  <si>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</si>
  <si>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</si>
  <si>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</si>
  <si>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</si>
  <si>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</si>
  <si>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</si>
  <si>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</si>
  <si>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</si>
  <si>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</si>
  <si>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</si>
  <si>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</si>
  <si>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</si>
  <si>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</si>
  <si>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</si>
  <si>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</si>
  <si>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</si>
  <si>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</si>
  <si>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</si>
  <si>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</si>
  <si>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</si>
  <si>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</si>
  <si>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</si>
  <si>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</si>
  <si>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</si>
  <si>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</si>
  <si>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</si>
  <si>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</si>
  <si>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</si>
  <si>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</si>
  <si>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</si>
  <si>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</si>
  <si>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</si>
  <si>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</si>
  <si>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</si>
  <si>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</si>
  <si>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</si>
  <si>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</si>
  <si>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</si>
  <si>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</si>
  <si>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</si>
  <si>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</si>
  <si>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</si>
  <si>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</si>
  <si>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</si>
  <si>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</si>
  <si>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</si>
  <si>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</si>
  <si>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</si>
  <si>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</si>
  <si>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</si>
  <si>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</si>
  <si>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</si>
  <si>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</si>
  <si>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</si>
  <si>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</si>
  <si>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</si>
  <si>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</si>
  <si>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</si>
  <si>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</si>
  <si>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</si>
  <si>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</si>
  <si>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</si>
  <si>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</si>
  <si>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</si>
  <si>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</si>
  <si>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</si>
  <si>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</si>
  <si>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</si>
  <si>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</si>
  <si>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</si>
  <si>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</si>
  <si>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</si>
  <si>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</si>
  <si>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</si>
  <si>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</si>
  <si>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</si>
  <si>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</si>
  <si>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</si>
  <si>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</si>
  <si>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</si>
  <si>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</si>
  <si>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</si>
  <si>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</si>
  <si>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</si>
  <si>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</si>
  <si>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</si>
  <si>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</si>
  <si>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</si>
  <si>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</si>
  <si>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</si>
  <si>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</si>
  <si>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</si>
  <si>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</si>
  <si>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</si>
  <si>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</si>
  <si>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</si>
  <si>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</si>
  <si>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</si>
  <si>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</si>
  <si>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</si>
  <si>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</si>
  <si>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</si>
  <si>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</si>
  <si>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</si>
  <si>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</si>
  <si>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</si>
  <si>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</si>
  <si>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</si>
  <si>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</si>
  <si>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</si>
  <si>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</si>
  <si>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</si>
  <si>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</si>
  <si>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</si>
  <si>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</si>
  <si>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</si>
  <si>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</si>
  <si>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</si>
  <si>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</si>
  <si>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</si>
  <si>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</si>
  <si>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</si>
  <si>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</si>
  <si>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</si>
  <si>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</si>
  <si>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</si>
  <si>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</si>
  <si>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</si>
  <si>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</si>
  <si>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</si>
  <si>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</si>
  <si>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</si>
  <si>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</si>
  <si>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</si>
  <si>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</si>
  <si>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</si>
  <si>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</si>
  <si>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</si>
  <si>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</si>
  <si>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</si>
  <si>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</si>
  <si>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</si>
  <si>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</si>
  <si>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</si>
  <si>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</si>
  <si>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</si>
  <si>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</si>
  <si>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</si>
  <si>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</si>
  <si>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</si>
  <si>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</si>
  <si>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</si>
  <si>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</si>
  <si>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</si>
  <si>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</si>
  <si>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</si>
  <si>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</si>
  <si>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</si>
  <si>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</si>
  <si>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</si>
  <si>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</si>
  <si>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</si>
  <si>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</si>
  <si>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</si>
  <si>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</si>
  <si>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</si>
  <si>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</si>
  <si>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</si>
  <si>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</si>
  <si>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</si>
  <si>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</si>
  <si>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</si>
  <si>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</si>
  <si>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</si>
  <si>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</si>
  <si>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</si>
  <si>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</si>
  <si>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</si>
  <si>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</si>
  <si>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</si>
  <si>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</si>
  <si>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</si>
  <si>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</si>
  <si>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</si>
  <si>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</si>
  <si>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</si>
  <si>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</si>
  <si>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</si>
  <si>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</si>
  <si>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</si>
  <si>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</si>
  <si>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</si>
  <si>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</si>
  <si>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</si>
  <si>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</si>
  <si>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</si>
  <si>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</si>
  <si>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</si>
  <si>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</si>
  <si>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</si>
  <si>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</si>
  <si>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</si>
  <si>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</si>
  <si>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</si>
  <si>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</si>
  <si>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</si>
  <si>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</si>
  <si>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</si>
  <si>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</si>
  <si>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</si>
  <si>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</si>
  <si>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</si>
  <si>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</si>
  <si>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</si>
  <si>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</si>
  <si>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</si>
  <si>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</si>
  <si>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</si>
  <si>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</si>
  <si>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</si>
  <si>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</si>
  <si>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</si>
  <si>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</si>
  <si>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</si>
  <si>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</si>
  <si>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</si>
  <si>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</si>
  <si>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</si>
  <si>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</si>
  <si>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</si>
  <si>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</si>
  <si>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</si>
  <si>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</si>
  <si>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</si>
  <si>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</si>
  <si>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</si>
  <si>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</si>
  <si>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</si>
  <si>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</si>
  <si>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</si>
  <si>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</si>
  <si>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</si>
  <si>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</si>
  <si>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</si>
  <si>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</si>
  <si>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</si>
  <si>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</si>
  <si>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</si>
  <si>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</si>
  <si>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</si>
  <si>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</si>
  <si>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</si>
  <si>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</si>
  <si>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</si>
  <si>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</si>
  <si>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</si>
  <si>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</si>
  <si>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</si>
  <si>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</si>
  <si>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</si>
  <si>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</si>
  <si>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</si>
  <si>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</si>
  <si>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</si>
  <si>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</si>
  <si>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</si>
  <si>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</si>
  <si>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</si>
  <si>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</si>
  <si>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</si>
  <si>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</si>
  <si>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</si>
  <si>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</si>
  <si>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</si>
  <si>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</si>
  <si>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</si>
  <si>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</si>
  <si>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</si>
  <si>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</si>
  <si>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</si>
  <si>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</si>
  <si>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</si>
  <si>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</si>
  <si>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</si>
  <si>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</si>
  <si>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</si>
  <si>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</si>
  <si>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</si>
  <si>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</si>
  <si>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</si>
  <si>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</si>
  <si>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</si>
  <si>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</si>
  <si>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</si>
  <si>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</si>
  <si>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</si>
  <si>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</si>
  <si>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</si>
  <si>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</si>
  <si>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</si>
  <si>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</si>
  <si>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</si>
  <si>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</si>
  <si>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</si>
  <si>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</si>
  <si>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</si>
  <si>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</si>
  <si>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</si>
  <si>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</si>
  <si>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</si>
  <si>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</si>
  <si>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</si>
  <si>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</si>
  <si>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</si>
  <si>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</si>
  <si>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</si>
  <si>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</si>
  <si>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</si>
  <si>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</si>
  <si>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</si>
  <si>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</si>
  <si>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</si>
  <si>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</si>
  <si>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</si>
  <si>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</si>
  <si>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</si>
  <si>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</si>
  <si>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</si>
  <si>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</si>
  <si>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</si>
  <si>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</si>
  <si>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</si>
  <si>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</si>
  <si>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</si>
  <si>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</si>
  <si>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</si>
  <si>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</si>
  <si>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</si>
  <si>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</si>
  <si>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</si>
  <si>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</si>
  <si>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</si>
  <si>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</si>
  <si>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</si>
  <si>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</si>
  <si>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</si>
  <si>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</si>
  <si>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</si>
  <si>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</si>
  <si>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</si>
  <si>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</si>
  <si>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</si>
  <si>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</si>
  <si>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</si>
  <si>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</si>
  <si>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</si>
  <si>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</si>
  <si>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</si>
  <si>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</si>
  <si>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</si>
  <si>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</si>
  <si>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</si>
  <si>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</si>
  <si>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</si>
  <si>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</si>
  <si>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</si>
  <si>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</si>
  <si>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</si>
  <si>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</si>
  <si>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</si>
  <si>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</si>
  <si>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</si>
  <si>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</si>
  <si>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</si>
  <si>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</si>
  <si>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</si>
  <si>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</si>
  <si>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</si>
  <si>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</si>
  <si>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</si>
  <si>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</si>
  <si>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</si>
  <si>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</si>
  <si>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</si>
  <si>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</si>
  <si>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</si>
  <si>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</si>
  <si>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</si>
  <si>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</si>
  <si>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</si>
  <si>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</si>
  <si>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</si>
  <si>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</si>
  <si>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</si>
  <si>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</si>
  <si>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</si>
  <si>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</si>
  <si>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</si>
  <si>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</si>
  <si>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</si>
  <si>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</si>
  <si>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</si>
  <si>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</si>
  <si>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</si>
  <si>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</si>
  <si>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</si>
  <si>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</si>
  <si>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</si>
  <si>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</si>
  <si>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</si>
  <si>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</si>
  <si>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</si>
  <si>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</si>
  <si>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</si>
  <si>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</si>
  <si>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</si>
  <si>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</si>
  <si>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</si>
  <si>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</si>
  <si>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</si>
  <si>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</si>
  <si>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</si>
  <si>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</si>
  <si>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</si>
  <si>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</si>
  <si>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</si>
  <si>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</si>
  <si>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</si>
  <si>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</si>
  <si>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</si>
  <si>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</si>
  <si>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</si>
  <si>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</si>
  <si>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</si>
  <si>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</si>
  <si>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</si>
  <si>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</si>
  <si>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</si>
  <si>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</si>
  <si>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</si>
  <si>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</si>
  <si>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</si>
  <si>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</si>
  <si>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</si>
  <si>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</si>
  <si>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</si>
  <si>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</si>
  <si>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</si>
  <si>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</si>
  <si>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</si>
  <si>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</si>
  <si>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</si>
  <si>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</si>
  <si>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</si>
  <si>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</si>
  <si>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</si>
  <si>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</si>
  <si>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</si>
  <si>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</si>
  <si>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</si>
  <si>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</si>
  <si>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</si>
  <si>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</si>
  <si>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</si>
  <si>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</si>
  <si>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</si>
  <si>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</si>
  <si>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</si>
  <si>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</si>
  <si>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</si>
  <si>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</si>
  <si>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</si>
  <si>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</si>
  <si>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</si>
  <si>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</si>
  <si>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</si>
  <si>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</si>
  <si>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</si>
  <si>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</si>
  <si>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</si>
  <si>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</si>
  <si>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</si>
  <si>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</si>
  <si>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</si>
  <si>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</si>
  <si>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</si>
  <si>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</si>
  <si>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</si>
  <si>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</si>
  <si>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</si>
  <si>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</si>
  <si>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</si>
  <si>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</si>
  <si>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</si>
  <si>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</si>
  <si>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</si>
  <si>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</si>
  <si>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</si>
  <si>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</si>
  <si>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</si>
  <si>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</si>
  <si>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</si>
  <si>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</si>
  <si>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</si>
  <si>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</si>
  <si>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</si>
  <si>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</si>
  <si>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</si>
  <si>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</si>
  <si>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</si>
  <si>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</si>
  <si>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</si>
  <si>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</si>
  <si>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</si>
  <si>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</si>
  <si>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</si>
  <si>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</si>
  <si>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</si>
  <si>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</si>
  <si>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</si>
  <si>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</si>
  <si>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</si>
  <si>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</si>
  <si>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</si>
  <si>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</si>
  <si>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</si>
  <si>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</si>
  <si>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</si>
  <si>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</si>
  <si>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</si>
  <si>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</si>
  <si>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</si>
  <si>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</si>
  <si>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</si>
  <si>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</si>
  <si>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</si>
  <si>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</si>
  <si>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</si>
  <si>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</si>
  <si>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</si>
  <si>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</si>
  <si>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</si>
  <si>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</si>
  <si>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</si>
  <si>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</si>
  <si>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</si>
  <si>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</si>
  <si>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</si>
  <si>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</si>
  <si>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</si>
  <si>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</si>
  <si>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</si>
  <si>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</si>
  <si>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</si>
  <si>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</si>
  <si>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</si>
  <si>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</si>
  <si>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</si>
  <si>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</si>
  <si>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</si>
  <si>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</si>
  <si>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</si>
  <si>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</si>
  <si>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</si>
  <si>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</si>
  <si>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</si>
  <si>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</si>
  <si>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</si>
  <si>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</si>
  <si>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</si>
  <si>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</si>
  <si>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</si>
  <si>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</si>
  <si>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</si>
  <si>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</si>
  <si>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</si>
  <si>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</si>
  <si>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</si>
  <si>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</si>
  <si>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</si>
  <si>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</si>
  <si>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</si>
  <si>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</si>
  <si>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</si>
  <si>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</si>
  <si>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</si>
  <si>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</si>
  <si>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</si>
  <si>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</si>
  <si>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</si>
  <si>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</si>
  <si>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</si>
  <si>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</si>
  <si>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</si>
  <si>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</si>
  <si>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</si>
  <si>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</si>
  <si>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</si>
  <si>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</si>
  <si>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</si>
  <si>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</si>
  <si>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</si>
  <si>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</si>
  <si>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</si>
  <si>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</si>
  <si>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</si>
  <si>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</si>
  <si>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</si>
  <si>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</si>
  <si>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</si>
  <si>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</si>
  <si>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</si>
  <si>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</si>
  <si>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</si>
  <si>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</si>
  <si>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</si>
  <si>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</si>
  <si>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</si>
  <si>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</si>
  <si>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</si>
  <si>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</si>
  <si>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</si>
  <si>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</si>
  <si>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</si>
  <si>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</si>
  <si>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</si>
  <si>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</si>
  <si>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</si>
  <si>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</si>
  <si>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</si>
  <si>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</si>
  <si>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</si>
  <si>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</si>
  <si>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</si>
  <si>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</si>
  <si>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</si>
  <si>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</si>
  <si>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</si>
  <si>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</si>
  <si>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</si>
  <si>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</si>
  <si>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</si>
  <si>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</si>
  <si>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</si>
  <si>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</si>
  <si>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</si>
  <si>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</si>
  <si>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</si>
  <si>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</si>
  <si>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</si>
  <si>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</si>
  <si>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</si>
  <si>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</si>
  <si>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</si>
  <si>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</si>
  <si>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</si>
  <si>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</si>
  <si>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</si>
  <si>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</si>
  <si>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</si>
  <si>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</si>
  <si>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</si>
  <si>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</si>
  <si>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</si>
  <si>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</si>
  <si>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</si>
  <si>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</si>
  <si>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</si>
  <si>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</si>
  <si>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</si>
  <si>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</si>
  <si>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</si>
  <si>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</si>
  <si>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</si>
  <si>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</si>
  <si>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</si>
  <si>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</si>
  <si>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</si>
  <si>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</si>
  <si>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</si>
  <si>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</si>
  <si>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</si>
  <si>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</si>
  <si>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</si>
  <si>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</si>
  <si>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</si>
  <si>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</si>
  <si>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</si>
  <si>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</si>
  <si>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</si>
  <si>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</si>
  <si>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</si>
  <si>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</si>
  <si>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</si>
  <si>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</si>
  <si>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</si>
  <si>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</si>
  <si>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</si>
  <si>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</si>
  <si>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</si>
  <si>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</si>
  <si>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</si>
  <si>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</si>
  <si>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</si>
  <si>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</si>
  <si>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</si>
  <si>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</si>
  <si>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</si>
  <si>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</si>
  <si>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</si>
  <si>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</si>
  <si>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</si>
  <si>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</si>
  <si>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</si>
  <si>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</si>
  <si>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</si>
  <si>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</si>
  <si>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</si>
  <si>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</si>
  <si>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</si>
  <si>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</si>
  <si>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</si>
  <si>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</si>
  <si>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</si>
  <si>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</si>
  <si>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</si>
  <si>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</si>
  <si>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</si>
  <si>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</si>
  <si>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</si>
  <si>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</si>
  <si>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</si>
  <si>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</si>
  <si>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</si>
  <si>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</si>
  <si>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</si>
  <si>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</si>
  <si>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</si>
  <si>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</si>
  <si>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</si>
  <si>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</si>
  <si>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</si>
  <si>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</si>
  <si>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</si>
  <si>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</si>
  <si>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</si>
  <si>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</si>
  <si>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</si>
  <si>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</si>
  <si>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</si>
  <si>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</si>
  <si>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</si>
  <si>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</si>
  <si>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</si>
  <si>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</si>
  <si>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</si>
  <si>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</si>
  <si>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</si>
  <si>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</si>
  <si>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</si>
  <si>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</si>
  <si>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</si>
  <si>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</si>
  <si>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</si>
  <si>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</si>
  <si>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</si>
  <si>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</si>
  <si>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</si>
  <si>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</si>
  <si>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</si>
  <si>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</si>
  <si>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</si>
  <si>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</si>
  <si>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</si>
  <si>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</si>
  <si>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</si>
  <si>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</si>
  <si>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</si>
  <si>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</si>
  <si>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</si>
  <si>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</si>
  <si>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</si>
  <si>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</si>
  <si>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</si>
  <si>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</si>
  <si>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</si>
  <si>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</si>
  <si>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</si>
  <si>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</si>
  <si>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</si>
  <si>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</si>
  <si>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</si>
  <si>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</si>
  <si>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</si>
  <si>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</si>
  <si>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</si>
  <si>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</si>
  <si>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</si>
  <si>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</si>
  <si>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</si>
  <si>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</si>
  <si>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</si>
  <si>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</si>
  <si>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</si>
  <si>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</si>
  <si>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</si>
  <si>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</si>
  <si>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</si>
  <si>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</si>
  <si>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</si>
  <si>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</si>
  <si>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</si>
  <si>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</si>
  <si>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</si>
  <si>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</si>
  <si>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</si>
  <si>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</si>
  <si>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</si>
  <si>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</si>
  <si>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</si>
  <si>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</si>
  <si>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</si>
  <si>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</si>
  <si>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</si>
  <si>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</si>
  <si>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</si>
  <si>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</si>
  <si>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</si>
  <si>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</si>
  <si>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</si>
  <si>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</si>
  <si>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</si>
  <si>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</si>
  <si>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</si>
  <si>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</si>
  <si>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</si>
  <si>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</si>
  <si>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</si>
  <si>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</si>
  <si>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</si>
  <si>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</si>
  <si>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</si>
  <si>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</si>
  <si>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</si>
  <si>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</si>
  <si>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</si>
  <si>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</si>
  <si>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</si>
  <si>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</si>
  <si>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</si>
  <si>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</si>
  <si>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</si>
  <si>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</si>
  <si>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</si>
  <si>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</si>
  <si>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</si>
  <si>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</si>
  <si>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</si>
  <si>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</si>
  <si>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</si>
  <si>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</si>
  <si>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</si>
  <si>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</si>
  <si>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</si>
  <si>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</si>
  <si>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</si>
  <si>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</si>
  <si>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</si>
  <si>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</si>
  <si>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</si>
  <si>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</si>
  <si>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</si>
  <si>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</si>
  <si>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</si>
  <si>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</si>
  <si>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</si>
  <si>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</si>
  <si>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</si>
  <si>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</si>
  <si>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</si>
  <si>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</si>
  <si>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</si>
  <si>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</si>
  <si>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</si>
  <si>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</si>
  <si>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</si>
  <si>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</si>
  <si>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</si>
  <si>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</si>
  <si>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</si>
  <si>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</si>
  <si>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</si>
  <si>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</si>
  <si>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</si>
  <si>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</si>
  <si>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</si>
  <si>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</si>
  <si>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</si>
  <si>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</si>
  <si>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</si>
  <si>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</si>
  <si>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</si>
  <si>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</si>
  <si>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</si>
  <si>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</si>
  <si>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</si>
  <si>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</si>
  <si>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</si>
  <si>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</si>
  <si>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</si>
  <si>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</si>
  <si>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</si>
  <si>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</si>
  <si>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</si>
  <si>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</si>
  <si>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</si>
  <si>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</si>
  <si>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</si>
  <si>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</si>
  <si>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</si>
  <si>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</si>
  <si>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</si>
  <si>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</si>
  <si>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</si>
  <si>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</si>
  <si>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</si>
  <si>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</si>
  <si>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</si>
  <si>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</si>
  <si>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</si>
  <si>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</si>
  <si>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</si>
  <si>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</si>
  <si>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</si>
  <si>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</si>
  <si>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</si>
  <si>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</si>
  <si>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</si>
  <si>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</si>
  <si>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</si>
  <si>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</si>
  <si>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</si>
  <si>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</si>
  <si>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</si>
  <si>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</si>
  <si>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</si>
  <si>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</si>
  <si>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</si>
  <si>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</si>
  <si>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</si>
  <si>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</si>
  <si>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</si>
  <si>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</si>
  <si>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</si>
  <si>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</si>
  <si>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</si>
  <si>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</si>
  <si>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</si>
  <si>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</si>
  <si>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</si>
  <si>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</si>
  <si>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</si>
  <si>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</si>
  <si>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</si>
  <si>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</si>
  <si>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</si>
  <si>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</si>
  <si>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</si>
  <si>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</si>
  <si>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</si>
  <si>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</si>
  <si>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</si>
  <si>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</si>
  <si>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</si>
  <si>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</si>
  <si>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</si>
  <si>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</si>
  <si>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</si>
  <si>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</si>
  <si>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</si>
  <si>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</si>
  <si>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</si>
  <si>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</si>
  <si>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</si>
  <si>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</si>
  <si>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</si>
  <si>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</si>
  <si>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</si>
  <si>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</si>
  <si>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</si>
  <si>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</si>
  <si>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</si>
  <si>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</si>
  <si>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</si>
  <si>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</si>
  <si>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</si>
  <si>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</si>
  <si>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</si>
  <si>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</si>
  <si>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</si>
  <si>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</si>
  <si>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</si>
  <si>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</si>
  <si>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</si>
  <si>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</si>
  <si>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</si>
  <si>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</si>
  <si>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</si>
  <si>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</si>
  <si>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</si>
  <si>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</si>
  <si>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</si>
  <si>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</si>
  <si>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</si>
  <si>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</si>
  <si>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</si>
  <si>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</si>
  <si>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</si>
  <si>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</si>
  <si>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</si>
  <si>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</si>
  <si>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</si>
  <si>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</si>
  <si>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</si>
  <si>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</si>
  <si>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</si>
  <si>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</si>
  <si>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</si>
  <si>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</si>
  <si>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</si>
  <si>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</si>
  <si>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</si>
  <si>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</si>
  <si>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</si>
  <si>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</si>
  <si>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</si>
  <si>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</si>
  <si>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</si>
  <si>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</si>
  <si>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</si>
  <si>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</si>
  <si>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</si>
  <si>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</si>
  <si>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</si>
  <si>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</si>
  <si>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</si>
  <si>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</si>
  <si>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</si>
  <si>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</si>
  <si>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</si>
  <si>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</si>
  <si>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</si>
  <si>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</si>
  <si>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</si>
  <si>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</si>
  <si>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</si>
  <si>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</si>
  <si>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</si>
  <si>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</si>
  <si>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</si>
  <si>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</si>
  <si>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</si>
  <si>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</si>
  <si>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</si>
  <si>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</si>
  <si>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</si>
  <si>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</si>
  <si>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</si>
  <si>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</si>
  <si>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</si>
  <si>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</si>
  <si>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</si>
  <si>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</si>
  <si>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</si>
  <si>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</si>
  <si>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</si>
  <si>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</si>
  <si>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</si>
  <si>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</si>
  <si>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</si>
  <si>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</si>
  <si>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</si>
  <si>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</si>
  <si>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</si>
  <si>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</si>
  <si>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</si>
  <si>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</si>
  <si>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</si>
  <si>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</si>
  <si>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</si>
  <si>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</si>
  <si>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</si>
  <si>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</si>
  <si>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</si>
  <si>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</si>
  <si>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</si>
  <si>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</si>
  <si>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</si>
  <si>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</si>
  <si>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</si>
  <si>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</si>
  <si>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</si>
  <si>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</si>
  <si>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</si>
  <si>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</si>
  <si>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</si>
  <si>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</si>
  <si>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</si>
  <si>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</si>
  <si>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</si>
  <si>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</si>
  <si>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</si>
  <si>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</si>
  <si>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</si>
  <si>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</si>
  <si>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</si>
  <si>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</si>
  <si>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</si>
  <si>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</si>
  <si>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</si>
  <si>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</si>
  <si>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</si>
  <si>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</si>
  <si>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</si>
  <si>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</si>
  <si>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</si>
  <si>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</si>
  <si>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</si>
  <si>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</si>
  <si>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</si>
  <si>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</si>
  <si>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</si>
  <si>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</si>
  <si>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</si>
  <si>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</si>
  <si>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</si>
  <si>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</si>
  <si>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</si>
  <si>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</si>
  <si>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</si>
  <si>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</si>
  <si>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</si>
  <si>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</si>
  <si>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</si>
  <si>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</si>
  <si>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</si>
  <si>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</si>
  <si>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</si>
  <si>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</si>
  <si>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</si>
  <si>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</si>
  <si>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</si>
  <si>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</si>
  <si>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</si>
  <si>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</si>
  <si>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</si>
  <si>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</si>
  <si>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</si>
  <si>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</si>
  <si>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</si>
  <si>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</si>
  <si>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</si>
  <si>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</si>
  <si>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</si>
  <si>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</si>
  <si>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</si>
  <si>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</si>
  <si>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</si>
  <si>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</si>
  <si>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</si>
  <si>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</si>
  <si>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</si>
  <si>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</si>
  <si>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</si>
  <si>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</si>
  <si>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</si>
  <si>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</si>
  <si>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</si>
  <si>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</si>
  <si>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</si>
  <si>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</si>
  <si>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</si>
  <si>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</si>
  <si>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</si>
  <si>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</si>
  <si>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</si>
  <si>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</si>
  <si>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</si>
  <si>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</si>
  <si>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</si>
  <si>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</si>
  <si>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</si>
  <si>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</si>
  <si>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</si>
  <si>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</si>
  <si>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</si>
  <si>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</si>
  <si>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</si>
  <si>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</si>
  <si>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</si>
  <si>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</si>
  <si>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</si>
  <si>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</si>
  <si>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</si>
  <si>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</si>
  <si>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</si>
  <si>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</si>
  <si>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</si>
  <si>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</si>
  <si>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</si>
  <si>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</si>
  <si>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</si>
  <si>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</si>
  <si>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</si>
  <si>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</si>
  <si>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</si>
  <si>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</si>
  <si>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</si>
  <si>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</si>
  <si>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</si>
  <si>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</si>
  <si>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</si>
  <si>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</si>
  <si>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</si>
  <si>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</si>
  <si>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</si>
  <si>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</si>
  <si>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</si>
  <si>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</si>
  <si>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</si>
  <si>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</si>
  <si>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</si>
  <si>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</si>
  <si>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</si>
  <si>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</si>
  <si>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</si>
  <si>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</si>
  <si>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</si>
  <si>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</si>
  <si>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</si>
  <si>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</si>
  <si>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</si>
  <si>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</si>
  <si>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</si>
  <si>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</si>
  <si>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</si>
  <si>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</si>
  <si>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</si>
  <si>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</si>
  <si>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</si>
  <si>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</si>
  <si>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</si>
  <si>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</si>
  <si>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</si>
  <si>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</si>
  <si>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</si>
  <si>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</si>
  <si>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</si>
  <si>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</si>
  <si>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</si>
  <si>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</si>
  <si>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</si>
  <si>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</si>
  <si>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</si>
  <si>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</si>
  <si>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</si>
  <si>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</si>
  <si>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</si>
  <si>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</si>
  <si>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</si>
  <si>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</si>
  <si>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</si>
  <si>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</si>
  <si>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</si>
  <si>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</si>
  <si>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</si>
  <si>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</si>
  <si>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</si>
  <si>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</si>
  <si>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</si>
  <si>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</si>
  <si>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</si>
  <si>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</si>
  <si>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</si>
  <si>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</si>
  <si>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</si>
  <si>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</si>
  <si>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</si>
  <si>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</si>
  <si>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</si>
  <si>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</si>
  <si>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</si>
  <si>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</si>
  <si>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</si>
  <si>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</si>
  <si>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</si>
  <si>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</si>
  <si>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</si>
  <si>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</si>
  <si>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</si>
  <si>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</si>
  <si>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</si>
  <si>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</si>
  <si>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</si>
  <si>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</si>
  <si>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</si>
  <si>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</si>
  <si>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</si>
  <si>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</si>
  <si>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</si>
  <si>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</si>
  <si>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</si>
  <si>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</si>
  <si>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</si>
  <si>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</si>
  <si>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</si>
  <si>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</si>
  <si>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</si>
  <si>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</si>
  <si>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</si>
  <si>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</si>
  <si>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</si>
  <si>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</si>
  <si>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</si>
  <si>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</si>
  <si>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</si>
  <si>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</si>
  <si>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</si>
  <si>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</si>
  <si>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</si>
  <si>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</si>
  <si>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</si>
  <si>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</si>
  <si>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</si>
  <si>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</si>
  <si>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</si>
  <si>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</si>
  <si>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</si>
  <si>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</si>
  <si>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</si>
  <si>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</si>
  <si>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</si>
  <si>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</si>
  <si>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</si>
  <si>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</si>
  <si>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</si>
  <si>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</si>
  <si>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</si>
  <si>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</si>
  <si>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</si>
  <si>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</si>
  <si>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</si>
  <si>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</si>
  <si>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</si>
  <si>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</si>
  <si>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</si>
  <si>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</si>
  <si>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</si>
  <si>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</si>
  <si>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</si>
  <si>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</si>
  <si>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</si>
  <si>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</si>
  <si>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</si>
  <si>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</si>
  <si>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</si>
  <si>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</si>
  <si>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</si>
  <si>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</si>
  <si>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</si>
  <si>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</si>
  <si>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</si>
  <si>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</si>
  <si>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</si>
  <si>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</si>
  <si>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</si>
  <si>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</si>
  <si>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</si>
  <si>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</si>
  <si>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</si>
  <si>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</si>
  <si>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</si>
  <si>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</si>
  <si>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</si>
  <si>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</si>
  <si>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</si>
  <si>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</si>
  <si>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</si>
  <si>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</si>
  <si>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</si>
  <si>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</si>
  <si>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</si>
  <si>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</si>
  <si>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</si>
  <si>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</si>
  <si>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</si>
  <si>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</si>
  <si>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</si>
  <si>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</si>
  <si>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</si>
  <si>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</si>
  <si>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</si>
  <si>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</si>
  <si>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</si>
  <si>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</si>
  <si>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</si>
  <si>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</si>
  <si>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</si>
  <si>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</si>
  <si>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</si>
  <si>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</si>
  <si>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</si>
  <si>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</si>
  <si>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</si>
  <si>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</si>
  <si>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</si>
  <si>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</si>
  <si>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</si>
  <si>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</si>
  <si>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</si>
  <si>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</si>
  <si>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</si>
  <si>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</si>
  <si>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</si>
  <si>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</si>
  <si>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</si>
  <si>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</si>
  <si>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</si>
  <si>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</si>
  <si>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</si>
  <si>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</si>
  <si>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</si>
  <si>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</si>
  <si>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</si>
  <si>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</si>
  <si>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</si>
  <si>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</si>
  <si>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</si>
  <si>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</si>
  <si>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</si>
  <si>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</si>
  <si>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</si>
  <si>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</si>
  <si>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</si>
  <si>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</si>
  <si>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</si>
  <si>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</si>
  <si>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</si>
  <si>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</si>
  <si>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</si>
  <si>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</si>
  <si>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</si>
  <si>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</si>
  <si>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</si>
  <si>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</si>
  <si>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</si>
  <si>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</si>
  <si>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</si>
  <si>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</si>
  <si>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</si>
  <si>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</si>
  <si>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</si>
  <si>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</si>
  <si>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</si>
  <si>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</si>
  <si>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</si>
  <si>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</si>
  <si>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</si>
  <si>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</si>
  <si>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</si>
  <si>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</si>
  <si>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</si>
  <si>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</si>
  <si>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</si>
  <si>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</si>
  <si>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</si>
  <si>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</si>
  <si>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</si>
  <si>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</si>
  <si>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</si>
  <si>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</si>
  <si>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</si>
  <si>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</si>
  <si>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</si>
  <si>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</si>
  <si>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</si>
  <si>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</si>
  <si>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</si>
  <si>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</si>
  <si>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</si>
  <si>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</si>
  <si>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</si>
  <si>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</si>
  <si>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</si>
  <si>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</si>
  <si>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</si>
  <si>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</si>
  <si>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</si>
  <si>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</si>
  <si>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</si>
  <si>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</si>
  <si>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</si>
  <si>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</si>
  <si>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</si>
  <si>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</si>
  <si>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</si>
  <si>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</si>
  <si>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</si>
  <si>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</si>
  <si>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</si>
  <si>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</si>
  <si>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</si>
  <si>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</si>
  <si>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</si>
  <si>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</si>
  <si>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</si>
  <si>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</si>
  <si>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</si>
  <si>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</si>
  <si>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</si>
  <si>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</si>
  <si>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</si>
  <si>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</si>
  <si>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</si>
  <si>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</si>
  <si>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</si>
  <si>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</si>
  <si>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</si>
  <si>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</si>
  <si>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</si>
  <si>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</si>
  <si>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</si>
  <si>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</si>
  <si>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</si>
  <si>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</si>
  <si>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</si>
  <si>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</si>
  <si>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</si>
  <si>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</si>
  <si>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</si>
  <si>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</si>
  <si>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</si>
  <si>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</si>
  <si>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</si>
  <si>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</si>
  <si>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</si>
  <si>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</si>
  <si>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</si>
  <si>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</si>
  <si>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</si>
  <si>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</si>
  <si>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</si>
  <si>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</si>
  <si>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</si>
  <si>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</si>
  <si>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</si>
  <si>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</si>
  <si>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</si>
  <si>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</si>
  <si>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</si>
  <si>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</si>
  <si>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</si>
  <si>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</si>
  <si>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</si>
  <si>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</si>
  <si>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</si>
  <si>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</si>
  <si>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</si>
  <si>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</si>
  <si>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</si>
  <si>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</si>
  <si>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</si>
  <si>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</si>
  <si>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</si>
  <si>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</si>
  <si>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</si>
  <si>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</si>
  <si>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</si>
  <si>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</si>
  <si>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</si>
  <si>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</si>
  <si>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</si>
  <si>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</si>
  <si>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</si>
  <si>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</si>
  <si>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</si>
  <si>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</si>
  <si>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</si>
  <si>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</si>
  <si>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</si>
  <si>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</si>
  <si>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</si>
  <si>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</si>
  <si>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</si>
  <si>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</si>
  <si>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</si>
  <si>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</si>
  <si>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</si>
  <si>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</si>
  <si>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</si>
  <si>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</si>
  <si>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</si>
  <si>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</si>
  <si>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</si>
  <si>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</si>
  <si>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</si>
  <si>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</si>
  <si>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</si>
  <si>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</si>
  <si>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</si>
  <si>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</si>
  <si>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</si>
  <si>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</si>
  <si>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</si>
  <si>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</si>
  <si>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</si>
  <si>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</si>
  <si>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</si>
  <si>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</si>
  <si>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</si>
  <si>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</si>
  <si>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</si>
  <si>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</si>
  <si>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</si>
  <si>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</si>
  <si>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</si>
  <si>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</si>
  <si>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</si>
  <si>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</si>
  <si>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</si>
  <si>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</si>
  <si>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</si>
  <si>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</si>
  <si>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</si>
  <si>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</si>
  <si>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</si>
  <si>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</si>
  <si>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</si>
  <si>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</si>
  <si>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</si>
  <si>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</si>
  <si>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</si>
  <si>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</si>
  <si>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</si>
  <si>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</si>
  <si>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</si>
  <si>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</si>
  <si>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</si>
  <si>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</si>
  <si>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</si>
  <si>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</si>
  <si>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</si>
  <si>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</si>
  <si>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</si>
  <si>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</si>
  <si>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</si>
  <si>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</si>
  <si>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</si>
  <si>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</si>
  <si>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</si>
  <si>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</si>
  <si>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</si>
  <si>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</si>
  <si>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</si>
  <si>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</si>
  <si>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</si>
  <si>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</si>
  <si>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</si>
  <si>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</si>
  <si>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</si>
  <si>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</si>
  <si>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</si>
  <si>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</si>
  <si>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</si>
  <si>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</si>
  <si>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</si>
  <si>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</si>
  <si>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</si>
  <si>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</si>
  <si>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</si>
  <si>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</si>
  <si>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</si>
  <si>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</si>
  <si>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</si>
  <si>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</si>
  <si>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</si>
  <si>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</si>
  <si>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</si>
  <si>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</si>
  <si>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</si>
  <si>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</si>
  <si>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</si>
  <si>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</si>
  <si>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</si>
  <si>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</si>
  <si>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</si>
  <si>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</si>
  <si>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</si>
  <si>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</si>
  <si>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</si>
  <si>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</si>
  <si>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</si>
  <si>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</si>
  <si>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</si>
  <si>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</si>
  <si>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</si>
  <si>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</si>
  <si>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</si>
  <si>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</si>
  <si>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</si>
  <si>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</si>
  <si>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</si>
  <si>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</si>
  <si>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</si>
  <si>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</si>
  <si>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</si>
  <si>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</si>
  <si>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</si>
  <si>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</si>
  <si>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</si>
  <si>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</si>
  <si>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</si>
  <si>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</si>
  <si>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</si>
  <si>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</si>
  <si>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</si>
  <si>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</si>
  <si>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</si>
  <si>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</si>
  <si>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</si>
  <si>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</si>
  <si>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</si>
  <si>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</si>
  <si>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</si>
  <si>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</si>
  <si>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</si>
  <si>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</si>
  <si>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</si>
  <si>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</si>
  <si>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</si>
  <si>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</si>
  <si>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</si>
  <si>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</si>
  <si>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</si>
  <si>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</si>
  <si>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</si>
  <si>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</si>
  <si>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</si>
  <si>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</si>
  <si>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</si>
  <si>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</si>
  <si>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</si>
  <si>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</si>
  <si>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</si>
  <si>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</si>
  <si>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</si>
  <si>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</si>
  <si>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</si>
  <si>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</si>
  <si>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</si>
  <si>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</si>
  <si>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</si>
  <si>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</si>
  <si>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</si>
  <si>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</si>
  <si>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</si>
  <si>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</si>
  <si>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</si>
  <si>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</si>
  <si>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</si>
  <si>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</si>
  <si>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</si>
  <si>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</si>
  <si>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</si>
  <si>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</si>
  <si>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</si>
  <si>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</si>
  <si>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</si>
  <si>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</si>
  <si>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</si>
  <si>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</si>
  <si>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</si>
  <si>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</si>
  <si>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</si>
  <si>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</si>
  <si>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</si>
  <si>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</si>
  <si>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</si>
  <si>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</si>
  <si>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</si>
  <si>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</si>
  <si>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</si>
  <si>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</si>
  <si>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</si>
  <si>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</si>
  <si>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</si>
  <si>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</si>
  <si>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</si>
  <si>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</si>
  <si>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</si>
  <si>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</si>
  <si>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</si>
  <si>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</si>
  <si>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</si>
  <si>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</si>
  <si>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</si>
  <si>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</si>
  <si>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</si>
  <si>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</si>
  <si>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</si>
  <si>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</si>
  <si>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</si>
  <si>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</si>
  <si>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</si>
  <si>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</si>
  <si>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</si>
  <si>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</si>
  <si>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</si>
  <si>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</si>
  <si>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</si>
  <si>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</si>
  <si>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</si>
  <si>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</si>
  <si>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</si>
  <si>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</si>
  <si>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</si>
  <si>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</si>
  <si>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</si>
  <si>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</si>
  <si>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</si>
  <si>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</si>
  <si>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</si>
  <si>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</si>
  <si>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</si>
  <si>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</si>
  <si>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</si>
  <si>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</si>
  <si>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</si>
  <si>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</si>
  <si>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</si>
  <si>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</si>
  <si>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</si>
  <si>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</si>
  <si>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</si>
  <si>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</si>
  <si>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</si>
  <si>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</si>
  <si>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</si>
  <si>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</si>
  <si>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</si>
  <si>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</si>
  <si>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</si>
  <si>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</si>
  <si>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</si>
  <si>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</si>
  <si>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</si>
  <si>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</si>
  <si>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</si>
  <si>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</si>
  <si>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</si>
  <si>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</si>
  <si>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</si>
  <si>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</si>
  <si>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</si>
  <si>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</si>
  <si>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</si>
  <si>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</si>
  <si>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</si>
  <si>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</si>
  <si>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</si>
  <si>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</si>
  <si>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</si>
  <si>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</si>
  <si>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</si>
  <si>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</si>
  <si>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</si>
  <si>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</si>
  <si>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</si>
  <si>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</si>
  <si>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</si>
  <si>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</si>
  <si>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</si>
  <si>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</si>
  <si>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</si>
  <si>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</si>
  <si>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</si>
  <si>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</si>
  <si>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</si>
  <si>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</si>
  <si>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</si>
  <si>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</si>
  <si>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</si>
  <si>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</si>
  <si>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</si>
  <si>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</si>
  <si>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</si>
  <si>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</si>
  <si>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</si>
  <si>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</si>
  <si>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</si>
  <si>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</si>
  <si>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</si>
  <si>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</si>
  <si>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</si>
  <si>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</si>
  <si>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</si>
  <si>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</si>
  <si>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</si>
  <si>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</si>
  <si>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</si>
  <si>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</si>
  <si>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</si>
  <si>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</si>
  <si>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</si>
  <si>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</si>
  <si>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</si>
  <si>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</si>
  <si>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</si>
  <si>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</si>
  <si>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</si>
  <si>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</si>
  <si>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</si>
  <si>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</si>
  <si>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</si>
  <si>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</si>
  <si>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</si>
  <si>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</si>
  <si>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</si>
  <si>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</si>
  <si>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</si>
  <si>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</si>
  <si>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</si>
  <si>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</si>
  <si>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</si>
  <si>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</si>
  <si>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</si>
  <si>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</si>
  <si>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</si>
  <si>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</si>
  <si>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</si>
  <si>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</si>
  <si>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</si>
  <si>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</si>
  <si>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</si>
  <si>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</si>
  <si>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</si>
  <si>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</si>
  <si>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</si>
  <si>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</si>
  <si>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</si>
  <si>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</si>
  <si>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</si>
  <si>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</si>
  <si>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</si>
  <si>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</si>
  <si>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</si>
  <si>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</si>
  <si>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</si>
  <si>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</si>
  <si>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</si>
  <si>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</si>
  <si>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</si>
  <si>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</si>
  <si>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</si>
  <si>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</si>
  <si>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</si>
  <si>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</si>
  <si>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</si>
  <si>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</si>
  <si>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</si>
  <si>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</si>
  <si>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</si>
  <si>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</si>
  <si>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</si>
  <si>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</si>
  <si>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</si>
  <si>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</si>
  <si>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</si>
  <si>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</si>
  <si>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</si>
  <si>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</si>
  <si>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</si>
  <si>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</si>
  <si>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</si>
  <si>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</si>
  <si>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</si>
  <si>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</si>
  <si>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</si>
  <si>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</si>
  <si>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</si>
  <si>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</si>
  <si>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</si>
  <si>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</si>
  <si>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</si>
  <si>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</si>
  <si>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</si>
  <si>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</si>
  <si>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</si>
  <si>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</si>
  <si>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</si>
  <si>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</si>
  <si>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</si>
  <si>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</si>
  <si>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</si>
  <si>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</si>
  <si>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</si>
  <si>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</si>
  <si>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</si>
  <si>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</si>
  <si>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</si>
  <si>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</si>
  <si>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</si>
  <si>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</si>
  <si>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</si>
  <si>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</si>
  <si>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</si>
  <si>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</si>
  <si>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</si>
  <si>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</si>
  <si>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</si>
  <si>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</si>
  <si>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</si>
  <si>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</si>
  <si>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</si>
  <si>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</si>
  <si>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</si>
  <si>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</si>
  <si>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</si>
  <si>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</si>
  <si>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</si>
  <si>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</si>
  <si>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</si>
  <si>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</si>
  <si>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</si>
  <si>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</si>
  <si>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</si>
  <si>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</si>
  <si>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</si>
  <si>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</si>
  <si>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</si>
  <si>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</si>
  <si>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</si>
  <si>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</si>
  <si>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</si>
  <si>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</si>
  <si>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</si>
  <si>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</si>
  <si>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</si>
  <si>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</si>
  <si>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</si>
  <si>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</si>
  <si>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</si>
  <si>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</si>
  <si>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</si>
  <si>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</si>
  <si>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</si>
  <si>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</si>
  <si>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</si>
  <si>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</si>
  <si>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</si>
  <si>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</si>
  <si>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</si>
  <si>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</si>
  <si>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</si>
  <si>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</si>
  <si>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</si>
  <si>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</si>
  <si>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</si>
  <si>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</si>
  <si>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</si>
  <si>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</si>
  <si>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</si>
  <si>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</si>
  <si>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</si>
  <si>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</si>
  <si>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</si>
  <si>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</si>
  <si>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</si>
  <si>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</si>
  <si>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</si>
  <si>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</si>
  <si>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</si>
  <si>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</si>
  <si>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</si>
  <si>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</si>
  <si>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</si>
  <si>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</si>
  <si>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</si>
  <si>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</si>
  <si>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</si>
  <si>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</si>
  <si>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</si>
  <si>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</si>
  <si>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</si>
  <si>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</si>
  <si>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</si>
  <si>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</si>
  <si>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</si>
  <si>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</si>
  <si>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</si>
  <si>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</si>
  <si>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</si>
  <si>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</si>
  <si>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</si>
  <si>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</si>
  <si>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</si>
  <si>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</si>
  <si>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</si>
  <si>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</si>
  <si>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</si>
  <si>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</si>
  <si>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</si>
  <si>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</si>
  <si>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</si>
  <si>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</si>
  <si>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</si>
  <si>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</si>
  <si>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</si>
  <si>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</si>
  <si>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</si>
  <si>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</si>
  <si>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</si>
  <si>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</si>
  <si>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</si>
  <si>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</si>
  <si>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</si>
  <si>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</si>
  <si>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</si>
  <si>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</si>
  <si>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</si>
  <si>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</si>
  <si>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</si>
  <si>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</si>
  <si>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</si>
  <si>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</si>
  <si>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</si>
  <si>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</si>
  <si>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</si>
  <si>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</si>
  <si>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</si>
  <si>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</si>
  <si>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</si>
  <si>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</si>
  <si>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</si>
  <si>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</si>
  <si>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</si>
  <si>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</si>
  <si>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</si>
  <si>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</si>
  <si>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</si>
  <si>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</si>
  <si>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</si>
  <si>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</si>
  <si>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</si>
  <si>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</si>
  <si>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</si>
  <si>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</si>
  <si>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</si>
  <si>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</si>
  <si>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</si>
  <si>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</si>
  <si>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</si>
  <si>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</si>
  <si>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</si>
  <si>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</si>
  <si>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</si>
  <si>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</si>
  <si>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</si>
  <si>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</si>
  <si>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</si>
  <si>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</si>
  <si>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</si>
  <si>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</si>
  <si>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</si>
  <si>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</si>
  <si>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</si>
  <si>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</si>
  <si>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</si>
  <si>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</si>
  <si>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</si>
  <si>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</si>
  <si>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</si>
  <si>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</si>
  <si>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</si>
  <si>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</si>
  <si>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</si>
  <si>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</si>
  <si>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</si>
  <si>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</si>
  <si>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</si>
  <si>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</si>
  <si>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</si>
  <si>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</si>
  <si>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</si>
  <si>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</si>
  <si>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</si>
  <si>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</si>
  <si>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</si>
  <si>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</si>
  <si>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</si>
  <si>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</si>
  <si>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</si>
  <si>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</si>
  <si>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</si>
  <si>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</si>
  <si>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</si>
  <si>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</si>
  <si>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</si>
  <si>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</si>
  <si>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</si>
  <si>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</si>
  <si>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</si>
  <si>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</si>
  <si>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</si>
  <si>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</si>
  <si>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</si>
  <si>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</si>
  <si>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</si>
  <si>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</si>
  <si>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</si>
  <si>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</si>
  <si>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</si>
  <si>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</si>
  <si>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</si>
  <si>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</si>
  <si>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</si>
  <si>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</si>
  <si>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</si>
  <si>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</si>
  <si>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</si>
  <si>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</si>
  <si>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</si>
  <si>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</si>
  <si>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</si>
  <si>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</si>
  <si>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</si>
  <si>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</si>
  <si>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</si>
  <si>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</si>
  <si>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</si>
  <si>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</si>
  <si>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</si>
  <si>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</si>
  <si>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</si>
  <si>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</si>
  <si>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</si>
  <si>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</si>
  <si>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</si>
  <si>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</si>
  <si>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</si>
  <si>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</si>
  <si>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</si>
  <si>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</si>
  <si>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</si>
  <si>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</si>
  <si>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</si>
  <si>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</si>
  <si>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</si>
  <si>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</si>
  <si>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</si>
  <si>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</si>
  <si>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</si>
  <si>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</si>
  <si>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</si>
  <si>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</si>
  <si>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</si>
  <si>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</si>
  <si>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</si>
  <si>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</si>
  <si>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</si>
  <si>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</si>
  <si>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</si>
  <si>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</si>
  <si>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</si>
  <si>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</si>
  <si>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</si>
  <si>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</si>
  <si>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</si>
  <si>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</si>
  <si>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</si>
  <si>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</si>
  <si>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</si>
  <si>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</si>
  <si>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</si>
  <si>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</si>
  <si>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</si>
  <si>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</si>
  <si>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</si>
  <si>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</si>
  <si>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</si>
  <si>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</si>
  <si>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</si>
  <si>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</si>
  <si>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</si>
  <si>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</si>
  <si>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</si>
  <si>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</si>
  <si>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</si>
  <si>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</si>
  <si>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</si>
  <si>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</si>
  <si>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</si>
  <si>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</si>
  <si>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</si>
  <si>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</si>
  <si>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</si>
  <si>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</si>
  <si>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</si>
  <si>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</si>
  <si>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</si>
  <si>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</si>
  <si>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</si>
  <si>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</si>
  <si>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</si>
  <si>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</si>
  <si>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</si>
  <si>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</si>
  <si>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</si>
  <si>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</si>
  <si>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</si>
  <si>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</si>
  <si>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</si>
  <si>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</si>
  <si>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</si>
  <si>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</si>
  <si>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</si>
  <si>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</si>
  <si>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</si>
  <si>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</si>
  <si>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</si>
  <si>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</si>
  <si>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</si>
  <si>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</si>
  <si>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</si>
  <si>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</si>
  <si>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</si>
  <si>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</si>
  <si>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</si>
  <si>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</si>
  <si>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</si>
  <si>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</si>
  <si>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</si>
  <si>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</si>
  <si>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</si>
  <si>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</si>
  <si>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</si>
  <si>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</si>
  <si>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</si>
  <si>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</si>
  <si>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</si>
  <si>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</si>
  <si>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</si>
  <si>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</si>
  <si>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</si>
  <si>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</si>
  <si>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</si>
  <si>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</si>
  <si>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</si>
  <si>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</si>
  <si>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</si>
  <si>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</si>
  <si>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</si>
  <si>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</si>
  <si>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</si>
  <si>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</si>
  <si>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</si>
  <si>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</si>
  <si>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</si>
  <si>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</si>
  <si>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</si>
  <si>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</si>
  <si>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</si>
  <si>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</si>
  <si>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</si>
  <si>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</si>
  <si>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</si>
  <si>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</si>
  <si>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</si>
  <si>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</si>
  <si>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</si>
  <si>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</si>
  <si>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</si>
  <si>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</si>
  <si>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</si>
  <si>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</si>
  <si>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</si>
  <si>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</si>
  <si>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</si>
  <si>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</si>
  <si>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</si>
  <si>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</si>
  <si>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</si>
  <si>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</si>
  <si>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</si>
  <si>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</si>
  <si>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</si>
  <si>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</si>
  <si>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</si>
  <si>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</si>
  <si>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</si>
  <si>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</si>
  <si>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</si>
  <si>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</si>
  <si>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</si>
  <si>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</si>
  <si>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</si>
  <si>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</si>
  <si>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</si>
  <si>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</si>
  <si>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</si>
  <si>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</si>
  <si>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</si>
  <si>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</si>
  <si>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</si>
  <si>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</si>
  <si>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</si>
  <si>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</si>
  <si>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</si>
  <si>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</si>
  <si>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</si>
  <si>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</si>
  <si>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</si>
  <si>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</si>
  <si>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</si>
  <si>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</si>
  <si>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</si>
  <si>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</si>
  <si>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</si>
  <si>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</si>
  <si>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</si>
  <si>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</si>
  <si>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</si>
  <si>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</si>
  <si>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</si>
  <si>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</si>
  <si>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</si>
  <si>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</si>
  <si>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</si>
  <si>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</si>
  <si>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</si>
  <si>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</si>
  <si>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</si>
  <si>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</si>
  <si>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</si>
  <si>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</si>
  <si>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</si>
  <si>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</si>
  <si>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</si>
  <si>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</si>
  <si>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</si>
  <si>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</si>
  <si>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</si>
  <si>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</si>
  <si>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</si>
  <si>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</si>
  <si>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</si>
  <si>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</si>
  <si>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</si>
  <si>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</si>
  <si>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</si>
  <si>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</si>
  <si>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</si>
  <si>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</si>
  <si>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</si>
  <si>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</si>
  <si>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</si>
  <si>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</si>
  <si>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</si>
  <si>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</si>
  <si>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</si>
  <si>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</si>
  <si>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</si>
  <si>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</si>
  <si>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</si>
  <si>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</si>
  <si>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</si>
  <si>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</si>
  <si>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</si>
  <si>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</si>
  <si>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</si>
  <si>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</si>
  <si>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</si>
  <si>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</si>
  <si>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</si>
  <si>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</si>
  <si>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</si>
  <si>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</si>
  <si>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</si>
  <si>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</si>
  <si>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</si>
  <si>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</si>
  <si>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</si>
  <si>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</si>
  <si>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</si>
  <si>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</si>
  <si>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</si>
  <si>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</si>
  <si>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</si>
  <si>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</si>
  <si>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</si>
  <si>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</si>
  <si>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</si>
  <si>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</si>
  <si>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</si>
  <si>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</si>
  <si>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</si>
  <si>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</si>
  <si>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</si>
  <si>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</si>
  <si>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</si>
  <si>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</si>
  <si>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</si>
  <si>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</si>
  <si>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</si>
  <si>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</si>
  <si>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</si>
  <si>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</si>
  <si>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</si>
  <si>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</si>
  <si>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</si>
  <si>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</si>
  <si>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</si>
  <si>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</si>
  <si>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</si>
  <si>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</si>
  <si>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</si>
  <si>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</si>
  <si>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</si>
  <si>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</si>
  <si>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</si>
  <si>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</si>
  <si>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</si>
  <si>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</si>
  <si>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</si>
  <si>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</si>
  <si>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</si>
  <si>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</si>
  <si>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</si>
  <si>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</si>
  <si>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</si>
  <si>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</si>
  <si>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</si>
  <si>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</si>
  <si>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</si>
  <si>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</si>
  <si>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</si>
  <si>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</si>
  <si>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</si>
  <si>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</si>
  <si>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</si>
  <si>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</si>
  <si>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</si>
  <si>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</si>
  <si>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</si>
  <si>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</si>
  <si>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</si>
  <si>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</si>
  <si>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</si>
  <si>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</si>
  <si>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</si>
  <si>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</si>
  <si>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</si>
  <si>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</si>
  <si>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</si>
  <si>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</si>
  <si>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</si>
  <si>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</si>
  <si>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</si>
  <si>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</si>
  <si>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</si>
  <si>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</si>
  <si>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</si>
  <si>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</si>
  <si>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</si>
  <si>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</si>
  <si>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</si>
  <si>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</si>
  <si>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</si>
  <si>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</si>
  <si>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</si>
  <si>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</si>
  <si>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</si>
  <si>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</si>
  <si>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</si>
  <si>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</si>
  <si>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</si>
  <si>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</si>
  <si>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</si>
  <si>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</si>
  <si>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</si>
  <si>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</si>
  <si>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</si>
  <si>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</si>
  <si>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</si>
  <si>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</si>
  <si>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</si>
  <si>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</si>
  <si>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</si>
  <si>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</si>
  <si>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</si>
  <si>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</si>
  <si>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</si>
  <si>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</si>
  <si>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</si>
  <si>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</si>
  <si>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</si>
  <si>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</si>
  <si>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</si>
  <si>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</si>
  <si>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</si>
  <si>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</si>
  <si>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</si>
  <si>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</si>
  <si>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</si>
  <si>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</si>
  <si>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</si>
  <si>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</si>
  <si>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</si>
  <si>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</si>
  <si>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</si>
  <si>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</si>
  <si>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</si>
  <si>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</si>
  <si>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</si>
  <si>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</si>
  <si>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</si>
  <si>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</si>
  <si>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</si>
  <si>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</si>
  <si>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</si>
  <si>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</si>
  <si>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</si>
  <si>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</si>
  <si>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</si>
  <si>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</si>
  <si>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</si>
  <si>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</si>
  <si>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</si>
  <si>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</si>
  <si>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</si>
  <si>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</si>
  <si>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</si>
  <si>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</si>
  <si>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</si>
  <si>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</si>
  <si>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</si>
  <si>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</si>
  <si>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</si>
  <si>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</si>
  <si>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</si>
  <si>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</si>
  <si>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</si>
  <si>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</si>
  <si>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</si>
  <si>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</si>
  <si>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</si>
  <si>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</si>
  <si>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</si>
  <si>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</si>
  <si>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</si>
  <si>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</si>
  <si>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</si>
  <si>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</si>
  <si>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</si>
  <si>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</si>
  <si>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</si>
  <si>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</si>
  <si>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</si>
  <si>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</si>
  <si>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</si>
  <si>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</si>
  <si>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</si>
  <si>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</si>
  <si>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</si>
  <si>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</si>
  <si>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</si>
  <si>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</si>
  <si>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</si>
  <si>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</si>
  <si>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</si>
  <si>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</si>
  <si>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</si>
  <si>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</si>
  <si>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</si>
  <si>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</si>
  <si>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</si>
  <si>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</si>
  <si>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</si>
  <si>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</si>
  <si>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</si>
  <si>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</si>
  <si>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</si>
  <si>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</si>
  <si>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</si>
  <si>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</si>
  <si>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</si>
  <si>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</si>
  <si>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</si>
  <si>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</si>
  <si>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</si>
  <si>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</si>
  <si>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</si>
  <si>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</si>
  <si>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</si>
  <si>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</si>
  <si>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</si>
  <si>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</si>
  <si>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</si>
  <si>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</si>
  <si>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</si>
  <si>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</si>
  <si>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</si>
  <si>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</si>
  <si>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</si>
  <si>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</si>
  <si>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</si>
  <si>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</si>
  <si>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</si>
  <si>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</si>
  <si>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</si>
  <si>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</si>
  <si>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</si>
  <si>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</si>
  <si>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</si>
  <si>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</si>
  <si>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</si>
  <si>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</si>
  <si>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</si>
  <si>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</si>
  <si>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</si>
  <si>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</si>
  <si>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</si>
  <si>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</si>
  <si>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</si>
  <si>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</si>
  <si>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</si>
  <si>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</si>
  <si>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</si>
  <si>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</si>
  <si>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</si>
  <si>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</si>
  <si>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</si>
  <si>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</si>
  <si>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</si>
  <si>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</si>
  <si>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</si>
  <si>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</si>
  <si>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</si>
  <si>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</si>
  <si>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</si>
  <si>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</si>
  <si>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</si>
  <si>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</si>
  <si>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</si>
  <si>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</si>
  <si>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</si>
  <si>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</si>
  <si>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</si>
  <si>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</si>
  <si>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</si>
  <si>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</si>
  <si>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</si>
  <si>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</si>
  <si>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</si>
  <si>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</si>
  <si>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</si>
  <si>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</si>
  <si>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</si>
  <si>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</si>
  <si>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</si>
  <si>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</si>
  <si>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</si>
  <si>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</si>
  <si>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</si>
  <si>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</si>
  <si>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</si>
  <si>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</si>
  <si>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</si>
  <si>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</si>
  <si>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</si>
  <si>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</si>
  <si>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</si>
  <si>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</si>
  <si>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</si>
  <si>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</si>
  <si>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</si>
  <si>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</si>
  <si>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</si>
  <si>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</si>
  <si>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</si>
  <si>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</si>
  <si>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</si>
  <si>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</si>
  <si>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</si>
  <si>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</si>
  <si>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</si>
  <si>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</si>
  <si>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</si>
  <si>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</si>
  <si>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</si>
  <si>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</si>
  <si>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</si>
  <si>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</si>
  <si>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</si>
  <si>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</si>
  <si>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</si>
  <si>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</si>
  <si>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</si>
  <si>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</si>
  <si>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</si>
  <si>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</si>
  <si>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</si>
  <si>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</si>
  <si>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</si>
  <si>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</si>
  <si>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</si>
  <si>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</si>
  <si>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</si>
  <si>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</si>
  <si>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</si>
  <si>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</si>
  <si>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</si>
  <si>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</si>
  <si>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</si>
  <si>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</si>
  <si>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</si>
  <si>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</si>
  <si>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</si>
  <si>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</si>
  <si>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</si>
  <si>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</si>
  <si>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</si>
  <si>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</si>
  <si>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</si>
  <si>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</si>
  <si>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</si>
  <si>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</si>
  <si>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</si>
  <si>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</si>
  <si>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</si>
  <si>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</si>
  <si>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</si>
  <si>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</si>
  <si>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</si>
  <si>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</si>
  <si>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</si>
  <si>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</si>
  <si>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</si>
  <si>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</si>
  <si>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</si>
  <si>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</si>
  <si>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</si>
  <si>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</si>
  <si>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</si>
  <si>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</si>
  <si>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</si>
  <si>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</si>
  <si>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</si>
  <si>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</si>
  <si>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</si>
  <si>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</si>
  <si>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</si>
  <si>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</si>
  <si>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</si>
  <si>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</si>
  <si>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</si>
  <si>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</si>
  <si>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</si>
  <si>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</si>
  <si>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</si>
  <si>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</si>
  <si>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</si>
  <si>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</si>
  <si>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</si>
  <si>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</si>
  <si>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</si>
  <si>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</si>
  <si>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</si>
  <si>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</si>
  <si>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</si>
  <si>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</si>
  <si>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</si>
  <si>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</si>
  <si>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</si>
  <si>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</si>
  <si>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</si>
  <si>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</si>
  <si>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</si>
  <si>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</si>
  <si>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</si>
  <si>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</si>
  <si>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</si>
  <si>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</si>
  <si>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</si>
  <si>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</si>
  <si>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</si>
  <si>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</si>
  <si>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</si>
  <si>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</si>
  <si>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</si>
  <si>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</si>
  <si>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</si>
  <si>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</si>
  <si>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</si>
  <si>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</si>
  <si>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</si>
  <si>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</si>
  <si>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</si>
  <si>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</si>
  <si>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</si>
  <si>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</si>
  <si>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</si>
  <si>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</si>
  <si>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</si>
  <si>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</si>
  <si>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</si>
  <si>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</si>
  <si>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</si>
  <si>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</si>
  <si>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</si>
  <si>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</si>
  <si>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</si>
  <si>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</si>
  <si>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</si>
  <si>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</si>
  <si>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</si>
  <si>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</si>
  <si>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</si>
  <si>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</si>
  <si>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</si>
  <si>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</si>
  <si>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</si>
  <si>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</si>
  <si>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</si>
  <si>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</si>
  <si>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</si>
  <si>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</si>
  <si>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</si>
  <si>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</si>
  <si>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</si>
  <si>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</si>
  <si>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</si>
  <si>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</si>
  <si>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</si>
  <si>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</si>
  <si>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</si>
  <si>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</si>
  <si>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</si>
  <si>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</si>
  <si>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</si>
  <si>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</si>
  <si>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</si>
  <si>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</si>
  <si>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</si>
  <si>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</si>
  <si>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</si>
  <si>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</si>
  <si>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</si>
  <si>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</si>
  <si>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</si>
  <si>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</si>
  <si>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</si>
  <si>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</si>
  <si>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</si>
  <si>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</si>
  <si>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</si>
  <si>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</si>
  <si>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</si>
  <si>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</si>
  <si>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</si>
  <si>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</si>
  <si>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</si>
  <si>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</si>
  <si>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</si>
  <si>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</si>
  <si>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</si>
  <si>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</si>
  <si>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</si>
  <si>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</si>
  <si>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</si>
  <si>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</si>
  <si>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</si>
  <si>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</si>
  <si>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</si>
  <si>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</si>
  <si>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</si>
  <si>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</si>
  <si>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</si>
  <si>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</si>
  <si>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</si>
  <si>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</si>
  <si>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</si>
  <si>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</si>
  <si>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</si>
  <si>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</si>
  <si>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</si>
  <si>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</si>
  <si>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</si>
  <si>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</si>
  <si>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</si>
  <si>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</si>
  <si>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</si>
  <si>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</si>
  <si>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</si>
  <si>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</si>
  <si>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</si>
  <si>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</si>
  <si>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</si>
  <si>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</si>
  <si>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</si>
  <si>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</si>
  <si>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</si>
  <si>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</si>
  <si>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</si>
  <si>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</si>
  <si>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</si>
  <si>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</si>
  <si>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</si>
  <si>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</si>
  <si>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</si>
  <si>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</si>
  <si>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</si>
  <si>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</si>
  <si>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</si>
  <si>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</si>
  <si>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</si>
  <si>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</si>
  <si>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</si>
  <si>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</si>
  <si>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</si>
  <si>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</si>
  <si>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</si>
  <si>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</si>
  <si>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</si>
  <si>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</si>
  <si>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</si>
  <si>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</si>
  <si>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</si>
  <si>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</si>
  <si>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</si>
  <si>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</si>
  <si>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</si>
  <si>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</si>
  <si>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</si>
  <si>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</si>
  <si>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</si>
  <si>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</si>
  <si>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</si>
  <si>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</si>
  <si>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</si>
  <si>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</si>
  <si>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</si>
  <si>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</si>
  <si>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</si>
  <si>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</si>
  <si>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</si>
  <si>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</si>
  <si>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</si>
  <si>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</si>
  <si>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</si>
  <si>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</si>
  <si>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</si>
  <si>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</si>
  <si>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</si>
  <si>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</si>
  <si>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</si>
  <si>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</si>
  <si>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</si>
  <si>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</si>
  <si>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</si>
  <si>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</si>
  <si>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</si>
  <si>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</si>
  <si>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</si>
  <si>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</si>
  <si>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</si>
  <si>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</si>
  <si>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</si>
  <si>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</si>
  <si>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</si>
  <si>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</si>
  <si>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</si>
  <si>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</si>
  <si>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</si>
  <si>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</si>
  <si>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</si>
  <si>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</si>
  <si>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</si>
  <si>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</si>
  <si>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</si>
  <si>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</si>
  <si>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</si>
  <si>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</si>
  <si>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</si>
  <si>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</si>
  <si>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</si>
  <si>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</si>
  <si>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</si>
  <si>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</si>
  <si>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</si>
  <si>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</si>
  <si>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</si>
  <si>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</si>
  <si>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</si>
  <si>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</si>
  <si>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</si>
  <si>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</si>
  <si>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</si>
  <si>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</si>
  <si>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</si>
  <si>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</si>
  <si>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</si>
  <si>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</si>
  <si>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</si>
  <si>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</si>
  <si>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</si>
  <si>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</si>
  <si>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</si>
  <si>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</si>
  <si>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</si>
  <si>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</si>
  <si>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</si>
  <si>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</si>
  <si>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</si>
  <si>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</si>
  <si>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</si>
  <si>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</si>
  <si>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</si>
  <si>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</si>
  <si>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</si>
  <si>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</si>
  <si>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</si>
  <si>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</si>
  <si>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</si>
  <si>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</si>
  <si>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</si>
  <si>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</si>
  <si>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</si>
  <si>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</si>
  <si>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</si>
  <si>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</si>
  <si>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</si>
  <si>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</si>
  <si>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</si>
  <si>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</si>
  <si>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</si>
  <si>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</si>
  <si>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</si>
  <si>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</si>
  <si>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</si>
  <si>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</si>
  <si>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</si>
  <si>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</si>
  <si>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</si>
  <si>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</si>
  <si>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</si>
  <si>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</si>
  <si>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</si>
  <si>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</si>
  <si>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</si>
  <si>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</si>
  <si>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</si>
  <si>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</si>
  <si>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</si>
  <si>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</si>
  <si>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</si>
  <si>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</si>
  <si>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</si>
  <si>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</si>
  <si>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</si>
  <si>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</si>
  <si>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</si>
  <si>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</si>
  <si>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</si>
  <si>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</si>
  <si>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</si>
  <si>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</si>
  <si>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</si>
  <si>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</si>
  <si>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</si>
  <si>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</si>
  <si>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</si>
  <si>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</si>
  <si>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</si>
  <si>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</si>
  <si>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</si>
  <si>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</si>
  <si>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</si>
  <si>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</si>
  <si>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</si>
  <si>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</si>
  <si>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</si>
  <si>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</si>
  <si>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</si>
  <si>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</si>
  <si>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</si>
  <si>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</si>
  <si>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</si>
  <si>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</si>
  <si>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</si>
  <si>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</si>
  <si>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</si>
  <si>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</si>
  <si>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</si>
  <si>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</si>
  <si>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</si>
  <si>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</si>
  <si>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</si>
  <si>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</si>
  <si>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</si>
  <si>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</si>
  <si>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</si>
  <si>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</si>
  <si>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</si>
  <si>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</si>
  <si>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</si>
  <si>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</si>
  <si>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</si>
  <si>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</si>
  <si>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</si>
  <si>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</si>
  <si>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</si>
  <si>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</si>
  <si>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</si>
  <si>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</si>
  <si>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</si>
  <si>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</si>
  <si>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</si>
  <si>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</si>
  <si>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</si>
  <si>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</si>
  <si>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</si>
  <si>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</si>
  <si>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</si>
  <si>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</si>
  <si>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</si>
  <si>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</si>
  <si>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</si>
  <si>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</si>
  <si>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</si>
  <si>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</si>
  <si>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</si>
  <si>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</si>
  <si>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</si>
  <si>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</si>
  <si>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</si>
  <si>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</si>
  <si>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</si>
  <si>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</si>
  <si>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</si>
  <si>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</si>
  <si>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</si>
  <si>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</si>
  <si>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</si>
  <si>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</si>
  <si>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</si>
  <si>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</si>
  <si>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</si>
  <si>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</si>
  <si>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</si>
  <si>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</si>
  <si>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</si>
  <si>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</si>
  <si>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</si>
  <si>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</si>
  <si>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</si>
  <si>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</si>
  <si>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</si>
  <si>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</si>
  <si>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</si>
  <si>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</si>
  <si>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</si>
  <si>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</si>
  <si>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</si>
  <si>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</si>
  <si>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</si>
  <si>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</si>
  <si>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</si>
  <si>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</si>
  <si>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</si>
  <si>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</si>
  <si>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</si>
  <si>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</si>
  <si>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</si>
  <si>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</si>
  <si>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</si>
  <si>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</si>
  <si>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</si>
  <si>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</si>
  <si>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</si>
  <si>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</si>
  <si>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</si>
  <si>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</si>
  <si>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</si>
  <si>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</si>
  <si>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</si>
  <si>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</si>
  <si>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</si>
  <si>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</si>
  <si>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</si>
  <si>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</si>
  <si>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</si>
  <si>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</si>
  <si>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</si>
  <si>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</si>
  <si>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</si>
  <si>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</si>
  <si>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</si>
  <si>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</si>
  <si>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</si>
  <si>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</si>
  <si>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</si>
  <si>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</si>
  <si>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</si>
  <si>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</si>
  <si>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</si>
  <si>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</si>
  <si>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</si>
  <si>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</si>
  <si>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</si>
  <si>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</si>
  <si>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</si>
  <si>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</si>
  <si>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</si>
  <si>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</si>
  <si>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</si>
  <si>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</si>
  <si>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</si>
  <si>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</si>
  <si>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</si>
  <si>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</si>
  <si>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</si>
  <si>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</si>
  <si>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</si>
  <si>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</si>
  <si>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</si>
  <si>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</si>
  <si>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</si>
  <si>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</si>
  <si>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</si>
  <si>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</si>
  <si>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</si>
  <si>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</si>
  <si>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</si>
  <si>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</si>
  <si>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</si>
  <si>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</si>
  <si>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</si>
  <si>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</si>
  <si>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</si>
  <si>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</si>
  <si>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</si>
  <si>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</si>
  <si>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</si>
  <si>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</si>
  <si>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</si>
  <si>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</si>
  <si>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</si>
  <si>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</si>
  <si>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</si>
  <si>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</si>
  <si>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</si>
  <si>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</si>
  <si>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</si>
  <si>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</si>
  <si>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</si>
  <si>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</si>
  <si>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</si>
  <si>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</si>
  <si>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</si>
  <si>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</si>
  <si>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</si>
  <si>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</si>
  <si>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</si>
  <si>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</si>
  <si>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</si>
  <si>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</si>
  <si>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</si>
  <si>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</si>
  <si>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</si>
  <si>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</si>
  <si>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</si>
  <si>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</si>
  <si>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</si>
  <si>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</si>
  <si>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</si>
  <si>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</si>
  <si>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</si>
  <si>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</si>
  <si>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</si>
  <si>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</si>
  <si>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</si>
  <si>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</si>
  <si>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</si>
  <si>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</si>
  <si>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</si>
  <si>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</si>
  <si>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</si>
  <si>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</si>
  <si>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</si>
  <si>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</si>
  <si>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</si>
  <si>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</si>
  <si>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</si>
  <si>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</si>
  <si>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</si>
  <si>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</si>
  <si>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</si>
  <si>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</si>
  <si>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</si>
  <si>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</si>
  <si>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</si>
  <si>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</si>
  <si>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</si>
  <si>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</si>
  <si>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</si>
  <si>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</si>
  <si>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</si>
  <si>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</si>
  <si>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</si>
  <si>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</si>
  <si>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</si>
  <si>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</si>
  <si>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</si>
  <si>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</si>
  <si>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</si>
  <si>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</si>
  <si>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</si>
  <si>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</si>
  <si>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</si>
  <si>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</si>
  <si>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</si>
  <si>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</si>
  <si>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</si>
  <si>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</si>
  <si>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</si>
  <si>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</si>
  <si>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</si>
  <si>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</si>
  <si>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</si>
  <si>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</si>
  <si>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</si>
  <si>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</si>
  <si>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</si>
  <si>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</si>
  <si>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</si>
  <si>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</si>
  <si>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</si>
  <si>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</si>
  <si>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</si>
  <si>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</si>
  <si>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</si>
  <si>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</si>
  <si>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</si>
  <si>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</si>
  <si>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</si>
  <si>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</si>
  <si>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</si>
  <si>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</si>
  <si>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</si>
  <si>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</si>
  <si>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</si>
  <si>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</si>
  <si>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</si>
  <si>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</si>
  <si>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</si>
  <si>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</si>
  <si>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</si>
  <si>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</si>
  <si>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</si>
  <si>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</si>
  <si>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</si>
  <si>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</si>
  <si>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</si>
  <si>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</si>
  <si>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</si>
  <si>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</si>
  <si>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</si>
  <si>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</si>
  <si>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</si>
  <si>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</si>
  <si>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</si>
  <si>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</si>
  <si>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</si>
  <si>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</si>
  <si>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</si>
  <si>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</si>
  <si>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</si>
  <si>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</si>
  <si>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</si>
  <si>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</si>
  <si>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</si>
  <si>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</si>
  <si>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</si>
  <si>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</si>
  <si>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</si>
  <si>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</si>
  <si>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</si>
  <si>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</si>
  <si>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</si>
  <si>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</si>
  <si>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</si>
  <si>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</si>
  <si>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</si>
  <si>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</si>
  <si>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</si>
  <si>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</si>
  <si>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</si>
  <si>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</si>
  <si>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</si>
  <si>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</si>
  <si>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</si>
  <si>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</si>
  <si>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</si>
  <si>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</si>
  <si>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</si>
  <si>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</si>
  <si>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</si>
  <si>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</si>
  <si>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</si>
  <si>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</si>
  <si>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</si>
  <si>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</si>
  <si>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</si>
  <si>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</si>
  <si>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</si>
  <si>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</si>
  <si>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</si>
  <si>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</si>
  <si>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</si>
  <si>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</si>
  <si>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</si>
  <si>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</si>
  <si>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</si>
  <si>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</si>
  <si>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</si>
  <si>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</si>
  <si>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</si>
  <si>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</si>
  <si>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</si>
  <si>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</si>
  <si>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</si>
  <si>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</si>
  <si>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</si>
  <si>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</si>
  <si>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</si>
  <si>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</si>
  <si>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</si>
  <si>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</si>
  <si>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</si>
  <si>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</si>
  <si>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</si>
  <si>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</si>
  <si>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</si>
  <si>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</si>
  <si>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</si>
  <si>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</si>
  <si>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</si>
  <si>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</si>
  <si>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</si>
  <si>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</si>
  <si>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</si>
  <si>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</si>
  <si>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</si>
  <si>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</si>
  <si>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</si>
  <si>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</si>
  <si>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</si>
  <si>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</si>
  <si>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</si>
  <si>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</si>
  <si>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</si>
  <si>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</si>
  <si>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</si>
  <si>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</si>
  <si>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</si>
  <si>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</si>
  <si>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</si>
  <si>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</si>
  <si>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</si>
  <si>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</si>
  <si>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</si>
  <si>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</si>
  <si>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</si>
  <si>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</si>
  <si>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</si>
  <si>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</si>
  <si>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</si>
  <si>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</si>
  <si>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</si>
  <si>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</si>
  <si>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</si>
  <si>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</si>
  <si>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</si>
  <si>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</si>
  <si>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</si>
  <si>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</si>
  <si>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</si>
  <si>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</si>
  <si>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</si>
  <si>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</si>
  <si>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</si>
  <si>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</si>
  <si>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</si>
  <si>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</si>
  <si>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</si>
  <si>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</si>
  <si>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</si>
  <si>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</si>
  <si>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</si>
  <si>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</si>
  <si>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</si>
  <si>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</si>
  <si>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</si>
  <si>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</si>
  <si>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</si>
  <si>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</si>
  <si>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</si>
  <si>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</si>
  <si>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</si>
  <si>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</si>
  <si>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</si>
  <si>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</si>
  <si>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</si>
  <si>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</si>
  <si>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</si>
  <si>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</si>
  <si>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</si>
  <si>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</si>
  <si>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</si>
  <si>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</si>
  <si>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</si>
  <si>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</si>
  <si>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</si>
  <si>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</si>
  <si>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</si>
  <si>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</si>
  <si>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</si>
  <si>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</si>
  <si>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</si>
  <si>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</si>
  <si>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</si>
  <si>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</si>
  <si>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</si>
  <si>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</si>
  <si>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</si>
  <si>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</si>
  <si>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</si>
  <si>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</si>
  <si>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</si>
  <si>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</si>
  <si>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</si>
  <si>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</si>
  <si>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</si>
  <si>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</si>
  <si>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</si>
  <si>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</si>
  <si>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</si>
  <si>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</si>
  <si>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</si>
  <si>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</si>
  <si>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</si>
  <si>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</si>
  <si>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</si>
  <si>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</si>
  <si>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</si>
  <si>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</si>
  <si>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</si>
  <si>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</si>
  <si>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</si>
  <si>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</si>
  <si>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</si>
  <si>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</si>
  <si>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</si>
  <si>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</si>
  <si>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</si>
  <si>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</si>
  <si>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</si>
  <si>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</si>
  <si>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</si>
  <si>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</si>
  <si>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</si>
  <si>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</si>
  <si>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</si>
  <si>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</si>
  <si>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</si>
  <si>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</si>
  <si>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</si>
  <si>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</si>
  <si>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</si>
  <si>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</si>
  <si>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</si>
  <si>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</si>
  <si>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</si>
  <si>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</si>
  <si>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</si>
  <si>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</si>
  <si>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</si>
  <si>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</si>
  <si>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</si>
  <si>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</si>
  <si>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</si>
  <si>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</si>
  <si>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</si>
  <si>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</si>
  <si>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</si>
  <si>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</si>
  <si>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</si>
  <si>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</si>
  <si>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</si>
  <si>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</si>
  <si>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</si>
  <si>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</si>
  <si>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</si>
  <si>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</si>
  <si>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</si>
  <si>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</si>
  <si>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</si>
  <si>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</si>
  <si>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</si>
  <si>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</si>
  <si>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</si>
  <si>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</si>
  <si>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</si>
  <si>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</si>
  <si>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</si>
  <si>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</si>
  <si>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</si>
  <si>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</si>
  <si>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</si>
  <si>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</si>
  <si>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</si>
  <si>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</si>
  <si>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</si>
  <si>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</si>
  <si>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</si>
  <si>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</si>
  <si>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</si>
  <si>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</si>
  <si>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</si>
  <si>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</si>
  <si>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</si>
  <si>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</si>
  <si>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</si>
  <si>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</si>
  <si>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</si>
  <si>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</si>
  <si>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</si>
  <si>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</si>
  <si>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</si>
  <si>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</si>
  <si>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</si>
  <si>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</si>
  <si>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</si>
  <si>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</si>
  <si>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</si>
  <si>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</si>
  <si>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</si>
  <si>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</si>
  <si>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</si>
  <si>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</si>
  <si>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</si>
  <si>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</si>
  <si>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</si>
  <si>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</si>
  <si>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</si>
  <si>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</si>
  <si>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</si>
  <si>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</si>
  <si>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</si>
  <si>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</si>
  <si>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</si>
  <si>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</si>
  <si>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</si>
  <si>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</si>
  <si>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</si>
  <si>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</si>
  <si>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</si>
  <si>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</si>
  <si>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</si>
  <si>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</si>
  <si>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</si>
  <si>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</si>
  <si>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</si>
  <si>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</si>
  <si>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</si>
  <si>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</si>
  <si>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</si>
  <si>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</si>
  <si>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</si>
  <si>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</si>
  <si>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</si>
  <si>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</si>
  <si>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</si>
  <si>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</si>
  <si>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</si>
  <si>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</si>
  <si>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</si>
  <si>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</si>
  <si>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</si>
  <si>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</si>
  <si>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</si>
  <si>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</si>
  <si>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</si>
  <si>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</si>
  <si>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</si>
  <si>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</si>
  <si>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</si>
  <si>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</si>
  <si>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</si>
  <si>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</si>
  <si>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</si>
  <si>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</si>
  <si>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</si>
  <si>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</si>
  <si>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</si>
  <si>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</si>
  <si>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</si>
  <si>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</si>
  <si>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</si>
  <si>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</si>
  <si>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</si>
  <si>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</si>
  <si>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</si>
  <si>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</si>
  <si>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</si>
  <si>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</si>
  <si>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</si>
  <si>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</si>
  <si>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</si>
  <si>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</si>
  <si>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</si>
  <si>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</si>
  <si>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</si>
  <si>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</si>
  <si>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</si>
  <si>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</si>
  <si>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</si>
  <si>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</si>
  <si>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</si>
  <si>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</si>
  <si>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</si>
  <si>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</si>
  <si>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</si>
  <si>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</si>
  <si>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</si>
  <si>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</si>
  <si>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</si>
  <si>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</si>
  <si>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</si>
  <si>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</si>
  <si>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</si>
  <si>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</si>
  <si>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</si>
  <si>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</si>
  <si>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</si>
  <si>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</si>
  <si>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</si>
  <si>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</si>
  <si>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</si>
  <si>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</si>
  <si>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</si>
  <si>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</si>
  <si>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</si>
  <si>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</si>
  <si>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</si>
  <si>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</si>
  <si>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</si>
  <si>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</si>
  <si>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</si>
  <si>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</si>
  <si>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</si>
  <si>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</si>
  <si>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</si>
  <si>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</si>
  <si>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</si>
  <si>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</si>
  <si>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</si>
  <si>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</si>
  <si>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</si>
  <si>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</si>
  <si>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</si>
  <si>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</si>
  <si>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</si>
  <si>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</si>
  <si>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</si>
  <si>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</si>
  <si>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</si>
  <si>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</si>
  <si>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</si>
  <si>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</si>
  <si>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</si>
  <si>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</si>
  <si>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</si>
  <si>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</si>
  <si>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</si>
  <si>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</si>
  <si>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</si>
  <si>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</si>
  <si>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</si>
  <si>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</si>
  <si>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</si>
  <si>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</si>
  <si>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</si>
  <si>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</si>
  <si>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</si>
  <si>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</si>
  <si>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</si>
  <si>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</si>
  <si>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</si>
  <si>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</si>
  <si>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</si>
  <si>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</si>
  <si>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</si>
  <si>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</si>
  <si>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</si>
  <si>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</si>
  <si>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</si>
  <si>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</si>
  <si>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</si>
  <si>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</si>
  <si>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</si>
  <si>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</si>
  <si>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</si>
  <si>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</si>
  <si>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</si>
  <si>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</si>
  <si>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</si>
  <si>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</si>
  <si>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</si>
  <si>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</si>
  <si>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</si>
  <si>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</si>
  <si>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</si>
  <si>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</si>
  <si>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</si>
  <si>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</si>
  <si>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</si>
  <si>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</si>
  <si>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</si>
  <si>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</si>
  <si>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</si>
  <si>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</si>
  <si>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</si>
  <si>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</si>
  <si>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</si>
  <si>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</si>
  <si>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</si>
  <si>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</si>
  <si>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</si>
  <si>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</si>
  <si>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</si>
  <si>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</si>
  <si>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</si>
  <si>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</si>
  <si>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</si>
  <si>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</si>
  <si>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</si>
  <si>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</si>
  <si>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</si>
  <si>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</si>
  <si>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</si>
  <si>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</si>
  <si>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</si>
  <si>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</si>
  <si>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</si>
  <si>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</si>
  <si>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</si>
  <si>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</si>
  <si>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</si>
  <si>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</si>
  <si>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</si>
  <si>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</si>
  <si>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</si>
  <si>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</si>
  <si>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</si>
  <si>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</si>
  <si>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</si>
  <si>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</si>
  <si>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</si>
  <si>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</si>
  <si>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</si>
  <si>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</si>
  <si>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</si>
  <si>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</si>
  <si>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</si>
  <si>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</si>
  <si>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</si>
  <si>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</si>
  <si>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</si>
  <si>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</si>
  <si>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</si>
  <si>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</si>
  <si>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</si>
  <si>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</si>
  <si>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</si>
  <si>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</si>
  <si>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</si>
  <si>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</si>
  <si>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</si>
  <si>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</si>
  <si>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</si>
  <si>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</si>
  <si>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</si>
  <si>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</si>
  <si>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</si>
  <si>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</si>
  <si>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</si>
  <si>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</si>
  <si>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</si>
  <si>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</si>
  <si>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</si>
  <si>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</si>
  <si>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</si>
  <si>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</si>
  <si>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</si>
  <si>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</si>
  <si>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</si>
  <si>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</si>
  <si>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</si>
  <si>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</si>
  <si>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</si>
  <si>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</si>
  <si>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</si>
  <si>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</si>
  <si>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</si>
  <si>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</si>
  <si>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</si>
  <si>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</si>
  <si>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</si>
  <si>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</si>
  <si>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</si>
  <si>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</si>
  <si>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</si>
  <si>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</si>
  <si>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</si>
  <si>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</si>
  <si>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</si>
  <si>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</si>
  <si>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</si>
  <si>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</si>
  <si>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</si>
  <si>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</si>
  <si>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</si>
  <si>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</si>
  <si>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</si>
  <si>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</si>
  <si>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</si>
  <si>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</si>
  <si>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</si>
  <si>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</si>
  <si>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</si>
  <si>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</si>
  <si>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</si>
  <si>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</si>
  <si>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</si>
  <si>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</si>
  <si>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</si>
  <si>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</si>
  <si>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</si>
  <si>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</si>
  <si>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</si>
  <si>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</si>
  <si>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</si>
  <si>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</si>
  <si>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</si>
  <si>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</si>
  <si>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</si>
  <si>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</si>
  <si>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</si>
  <si>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</si>
  <si>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</si>
  <si>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</si>
  <si>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</si>
  <si>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</si>
  <si>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</si>
  <si>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</si>
  <si>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</si>
  <si>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</si>
  <si>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</si>
  <si>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</si>
  <si>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</si>
  <si>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</si>
  <si>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</si>
  <si>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</si>
  <si>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</si>
  <si>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</si>
  <si>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</si>
  <si>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</si>
  <si>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</si>
  <si>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</si>
  <si>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</si>
  <si>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</si>
  <si>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</si>
  <si>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</si>
  <si>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</si>
  <si>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</si>
  <si>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</si>
  <si>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</si>
  <si>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</si>
  <si>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</si>
  <si>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</si>
  <si>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</si>
  <si>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</si>
  <si>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</si>
  <si>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</si>
  <si>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</si>
  <si>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</si>
  <si>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</si>
  <si>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</si>
  <si>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</si>
  <si>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</si>
  <si>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</si>
  <si>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</si>
  <si>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</si>
  <si>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</si>
  <si>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</si>
  <si>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</si>
  <si>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</si>
  <si>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</si>
  <si>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</si>
  <si>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</si>
  <si>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</si>
  <si>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</si>
  <si>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</si>
  <si>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</si>
  <si>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</si>
  <si>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</si>
  <si>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</si>
  <si>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</si>
  <si>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</si>
  <si>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</si>
  <si>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</si>
  <si>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</si>
  <si>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</si>
  <si>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</si>
  <si>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</si>
  <si>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</si>
  <si>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</si>
  <si>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</si>
  <si>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</si>
  <si>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</si>
  <si>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</si>
  <si>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</si>
  <si>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</si>
  <si>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</si>
  <si>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</si>
  <si>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</si>
  <si>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</si>
  <si>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</si>
  <si>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</si>
  <si>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</si>
  <si>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</si>
  <si>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</si>
  <si>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</si>
  <si>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</si>
  <si>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</si>
  <si>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</si>
  <si>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</si>
  <si>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</si>
  <si>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</si>
  <si>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</si>
  <si>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</si>
  <si>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</si>
  <si>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</si>
  <si>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</si>
  <si>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</si>
  <si>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</si>
  <si>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</si>
  <si>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</si>
  <si>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</si>
  <si>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</si>
  <si>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</si>
  <si>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</si>
  <si>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</si>
  <si>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</si>
  <si>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</si>
  <si>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</si>
  <si>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</si>
  <si>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</si>
  <si>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</si>
  <si>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</si>
  <si>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</si>
  <si>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</si>
  <si>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</si>
  <si>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</si>
  <si>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</si>
  <si>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</si>
  <si>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</si>
  <si>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</si>
  <si>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</si>
  <si>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</si>
  <si>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</si>
  <si>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</si>
  <si>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</si>
  <si>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</si>
  <si>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</si>
  <si>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</si>
  <si>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</si>
  <si>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</si>
  <si>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</si>
  <si>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</si>
  <si>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</si>
  <si>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</si>
  <si>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</si>
  <si>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</si>
  <si>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</si>
  <si>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</si>
  <si>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</si>
  <si>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</si>
  <si>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</si>
  <si>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</si>
  <si>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</si>
  <si>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</si>
  <si>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</si>
  <si>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</si>
  <si>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</si>
  <si>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</si>
  <si>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</si>
  <si>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</si>
  <si>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</si>
  <si>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</si>
  <si>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</si>
  <si>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</si>
  <si>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</si>
  <si>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</si>
  <si>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</si>
  <si>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</si>
  <si>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</si>
  <si>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</si>
  <si>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</si>
  <si>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</si>
  <si>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</si>
  <si>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</si>
  <si>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</si>
  <si>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</si>
  <si>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</si>
  <si>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</si>
  <si>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</si>
  <si>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</si>
  <si>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</si>
  <si>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</si>
  <si>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</si>
  <si>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</si>
  <si>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</si>
  <si>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</si>
  <si>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</si>
  <si>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</si>
  <si>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</si>
  <si>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</si>
  <si>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</si>
  <si>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</si>
  <si>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</si>
  <si>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</si>
  <si>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</si>
  <si>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</si>
  <si>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</si>
  <si>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</si>
  <si>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</si>
  <si>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</si>
  <si>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</si>
  <si>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</si>
  <si>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</si>
  <si>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</si>
  <si>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</si>
  <si>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</si>
  <si>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</si>
  <si>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</si>
  <si>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</si>
  <si>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</si>
  <si>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</si>
  <si>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</si>
  <si>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</si>
  <si>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</si>
  <si>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</si>
  <si>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</si>
  <si>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</si>
  <si>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</si>
  <si>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</si>
  <si>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</si>
  <si>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</si>
  <si>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</si>
  <si>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</si>
  <si>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</si>
  <si>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</si>
  <si>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</si>
  <si>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</si>
  <si>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</si>
  <si>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</si>
  <si>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</si>
  <si>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</si>
  <si>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</si>
  <si>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</si>
  <si>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</si>
  <si>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</si>
  <si>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</si>
  <si>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</si>
  <si>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</si>
  <si>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</si>
  <si>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</si>
  <si>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</si>
  <si>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</si>
  <si>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</si>
  <si>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</si>
  <si>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</si>
  <si>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</si>
  <si>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</si>
  <si>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</si>
  <si>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</si>
  <si>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</si>
  <si>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</si>
  <si>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</si>
  <si>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</si>
  <si>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</si>
  <si>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</si>
  <si>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</si>
  <si>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</si>
  <si>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</si>
  <si>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</si>
  <si>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</si>
  <si>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</si>
  <si>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</si>
  <si>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</si>
  <si>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</si>
  <si>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</si>
  <si>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</si>
  <si>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</si>
  <si>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</si>
  <si>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</si>
  <si>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</si>
  <si>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</si>
  <si>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</si>
  <si>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</si>
  <si>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</si>
  <si>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</si>
  <si>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</si>
  <si>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</si>
  <si>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</si>
  <si>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</si>
  <si>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</si>
  <si>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</si>
  <si>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</si>
  <si>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</si>
  <si>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</si>
  <si>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</si>
  <si>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</si>
  <si>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</si>
  <si>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</si>
  <si>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</si>
  <si>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</si>
  <si>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</si>
  <si>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</si>
  <si>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</si>
  <si>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</si>
  <si>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</si>
  <si>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</si>
  <si>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</si>
  <si>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</si>
  <si>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</si>
  <si>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</si>
  <si>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</si>
  <si>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</si>
  <si>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</si>
  <si>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</si>
  <si>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</si>
  <si>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</si>
  <si>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</si>
  <si>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</si>
  <si>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</si>
  <si>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</si>
  <si>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</si>
  <si>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</si>
  <si>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</si>
  <si>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</si>
  <si>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</si>
  <si>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</si>
  <si>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</si>
  <si>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</si>
  <si>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</si>
  <si>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</si>
  <si>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</si>
  <si>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</si>
  <si>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</si>
  <si>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</si>
  <si>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</si>
  <si>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</si>
  <si>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</si>
  <si>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</si>
  <si>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</si>
  <si>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</si>
  <si>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</si>
  <si>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</si>
  <si>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</si>
  <si>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</si>
  <si>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</si>
  <si>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</si>
  <si>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</si>
  <si>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</si>
  <si>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</si>
  <si>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</si>
  <si>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</si>
  <si>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</si>
  <si>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</si>
  <si>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</si>
  <si>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</si>
  <si>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</si>
  <si>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</si>
  <si>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</si>
  <si>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</si>
  <si>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</si>
  <si>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</si>
  <si>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</si>
  <si>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</si>
  <si>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</si>
  <si>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</si>
  <si>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</si>
  <si>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</si>
  <si>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</si>
  <si>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</si>
  <si>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</si>
  <si>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</si>
  <si>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</si>
  <si>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</si>
  <si>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</si>
  <si>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</si>
  <si>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</si>
  <si>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</si>
  <si>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</si>
  <si>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</si>
  <si>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</si>
  <si>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</si>
  <si>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</si>
  <si>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</si>
  <si>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</si>
  <si>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</si>
  <si>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</si>
  <si>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</si>
  <si>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</si>
  <si>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</si>
  <si>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</si>
  <si>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</si>
  <si>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</si>
  <si>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</si>
  <si>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</si>
  <si>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</si>
  <si>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</si>
  <si>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</si>
  <si>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</si>
  <si>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</si>
  <si>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</si>
  <si>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</si>
  <si>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</si>
  <si>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</si>
  <si>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</si>
  <si>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</si>
  <si>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</si>
  <si>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</si>
  <si>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</si>
  <si>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</si>
  <si>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</si>
  <si>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</si>
  <si>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</si>
  <si>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</si>
  <si>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</si>
  <si>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</si>
  <si>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</si>
  <si>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</si>
  <si>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</si>
  <si>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</si>
  <si>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</si>
  <si>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</si>
  <si>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</si>
  <si>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</si>
  <si>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</si>
  <si>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</si>
  <si>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</si>
  <si>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</si>
  <si>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</si>
  <si>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</si>
  <si>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</si>
  <si>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</si>
  <si>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</si>
  <si>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</si>
  <si>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</si>
  <si>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</si>
  <si>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</si>
  <si>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</si>
  <si>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</si>
  <si>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</si>
  <si>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</si>
  <si>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</si>
  <si>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</si>
  <si>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</si>
  <si>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</si>
  <si>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</si>
  <si>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</si>
  <si>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</si>
  <si>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</si>
  <si>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</si>
  <si>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</si>
  <si>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</si>
  <si>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</si>
  <si>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</si>
  <si>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</si>
  <si>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</si>
  <si>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</si>
  <si>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</si>
  <si>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</si>
  <si>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</si>
  <si>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</si>
  <si>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</si>
  <si>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</si>
  <si>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</si>
  <si>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</si>
  <si>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</si>
  <si>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</si>
  <si>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</si>
  <si>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</si>
  <si>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</si>
  <si>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</si>
  <si>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</si>
  <si>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</si>
  <si>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</si>
  <si>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</si>
  <si>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</si>
  <si>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</si>
  <si>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</si>
  <si>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</si>
  <si>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</si>
  <si>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</si>
  <si>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</si>
  <si>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</si>
  <si>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</si>
  <si>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</si>
  <si>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</si>
  <si>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</si>
  <si>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</si>
  <si>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</si>
  <si>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</si>
  <si>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</si>
  <si>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</si>
  <si>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</si>
  <si>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</si>
  <si>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</si>
  <si>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</si>
  <si>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</si>
  <si>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</si>
  <si>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</si>
  <si>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</si>
  <si>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</si>
  <si>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</si>
  <si>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</si>
  <si>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</si>
  <si>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</si>
  <si>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</si>
  <si>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</si>
  <si>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</si>
  <si>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</si>
  <si>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</si>
  <si>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</si>
  <si>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</si>
  <si>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</si>
  <si>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</si>
  <si>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</si>
  <si>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</si>
  <si>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</si>
  <si>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</si>
  <si>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</si>
  <si>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</si>
  <si>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</si>
  <si>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</si>
  <si>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</si>
  <si>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</si>
  <si>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</si>
  <si>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</si>
  <si>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</si>
  <si>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</si>
  <si>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</si>
  <si>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</si>
  <si>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</si>
  <si>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</si>
  <si>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</si>
  <si>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</si>
  <si>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</si>
  <si>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</si>
  <si>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</si>
  <si>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</si>
  <si>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</si>
  <si>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</si>
  <si>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</si>
  <si>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</si>
  <si>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</si>
  <si>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</si>
  <si>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</si>
  <si>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</si>
  <si>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</si>
  <si>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</si>
  <si>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</si>
  <si>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</si>
  <si>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</si>
  <si>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</si>
  <si>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</si>
  <si>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</si>
  <si>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</si>
  <si>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</si>
  <si>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</si>
  <si>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</si>
  <si>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</si>
  <si>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</si>
  <si>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</si>
  <si>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</si>
  <si>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</si>
  <si>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</si>
  <si>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</si>
  <si>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</si>
  <si>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</si>
  <si>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</si>
  <si>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</si>
  <si>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</si>
  <si>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</si>
  <si>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</si>
  <si>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</si>
  <si>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</si>
  <si>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</si>
  <si>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</si>
  <si>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</si>
  <si>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</si>
  <si>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</si>
  <si>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</si>
  <si>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</si>
  <si>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</si>
  <si>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</si>
  <si>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</si>
  <si>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</si>
  <si>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</si>
  <si>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</si>
  <si>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</si>
  <si>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</si>
  <si>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</si>
  <si>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</si>
  <si>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</si>
  <si>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</si>
  <si>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</si>
  <si>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</si>
  <si>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</si>
  <si>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</si>
  <si>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</si>
  <si>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</si>
  <si>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</si>
  <si>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</si>
  <si>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</si>
  <si>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</si>
  <si>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</si>
  <si>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</si>
  <si>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</si>
  <si>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</si>
  <si>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</si>
  <si>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</si>
  <si>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</si>
  <si>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</si>
  <si>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</si>
  <si>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</si>
  <si>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</si>
  <si>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</si>
  <si>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</si>
  <si>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</si>
  <si>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</si>
  <si>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</si>
  <si>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</si>
  <si>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</si>
  <si>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</si>
  <si>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</si>
  <si>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</si>
  <si>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</si>
  <si>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</si>
  <si>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</si>
  <si>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</si>
  <si>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</si>
  <si>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</si>
  <si>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</si>
  <si>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</si>
  <si>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</si>
  <si>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</si>
  <si>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</si>
  <si>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</si>
  <si>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</si>
  <si>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</si>
  <si>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</si>
  <si>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</si>
  <si>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</si>
  <si>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</si>
  <si>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</si>
  <si>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</si>
  <si>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</si>
  <si>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</si>
  <si>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</si>
  <si>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</si>
  <si>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</si>
  <si>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</si>
  <si>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</si>
  <si>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</si>
  <si>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</si>
  <si>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</si>
  <si>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</si>
  <si>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</si>
  <si>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</si>
  <si>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</si>
  <si>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</si>
  <si>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</si>
  <si>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</si>
  <si>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</si>
  <si>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</si>
  <si>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</si>
  <si>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</si>
  <si>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</si>
  <si>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</si>
  <si>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</si>
  <si>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</si>
  <si>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</si>
  <si>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</si>
  <si>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</si>
  <si>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</si>
  <si>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</si>
  <si>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</si>
  <si>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</si>
  <si>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</si>
  <si>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</si>
  <si>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</si>
  <si>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</si>
  <si>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</si>
  <si>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</si>
  <si>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</si>
  <si>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</si>
  <si>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</si>
  <si>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</si>
  <si>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</si>
  <si>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</si>
  <si>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</si>
  <si>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</si>
  <si>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</si>
  <si>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</si>
  <si>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</si>
  <si>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</si>
  <si>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</si>
  <si>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</si>
  <si>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</si>
  <si>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</si>
  <si>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</si>
  <si>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</si>
  <si>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</si>
  <si>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</si>
  <si>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</si>
  <si>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</si>
  <si>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</si>
  <si>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</si>
  <si>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</si>
  <si>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</si>
  <si>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</si>
  <si>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</si>
  <si>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</si>
  <si>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</si>
  <si>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</si>
  <si>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</si>
  <si>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</si>
  <si>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</si>
  <si>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</si>
  <si>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</si>
  <si>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</si>
  <si>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</si>
  <si>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</si>
  <si>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</si>
  <si>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</si>
  <si>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</si>
  <si>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</si>
  <si>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</si>
  <si>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</si>
  <si>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</si>
  <si>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</si>
  <si>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</si>
  <si>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</si>
  <si>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</si>
  <si>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</si>
  <si>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</si>
  <si>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</si>
  <si>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</si>
  <si>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</si>
  <si>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</si>
  <si>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</si>
  <si>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</si>
  <si>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</si>
  <si>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</si>
  <si>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</si>
  <si>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</si>
  <si>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</si>
  <si>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</si>
  <si>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</si>
  <si>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</si>
  <si>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</si>
  <si>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</si>
  <si>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</si>
  <si>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</si>
  <si>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</si>
  <si>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</si>
  <si>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</si>
  <si>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</si>
  <si>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</si>
  <si>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</si>
  <si>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</si>
  <si>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</si>
  <si>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</si>
  <si>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</si>
  <si>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</si>
  <si>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</si>
  <si>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</si>
  <si>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</si>
  <si>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</si>
  <si>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</si>
  <si>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</si>
  <si>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</si>
  <si>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</si>
  <si>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</si>
  <si>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</si>
  <si>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</si>
  <si>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</si>
  <si>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</si>
  <si>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</si>
  <si>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</si>
  <si>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</si>
  <si>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</si>
  <si>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</si>
  <si>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</si>
  <si>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</si>
  <si>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</si>
  <si>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</si>
  <si>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</si>
  <si>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</si>
  <si>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</si>
  <si>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</si>
  <si>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</si>
  <si>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</si>
  <si>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</si>
  <si>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</si>
  <si>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</si>
  <si>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</si>
  <si>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</si>
  <si>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</si>
  <si>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</si>
  <si>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</si>
  <si>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</si>
  <si>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</si>
  <si>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</si>
  <si>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</si>
  <si>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</si>
  <si>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</si>
  <si>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</si>
  <si>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</si>
  <si>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</si>
  <si>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</si>
  <si>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</si>
  <si>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</si>
  <si>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</si>
  <si>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</si>
  <si>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</si>
  <si>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</si>
  <si>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</si>
  <si>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</si>
  <si>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</si>
  <si>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</si>
  <si>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</si>
  <si>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</si>
  <si>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</si>
  <si>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</si>
  <si>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</si>
  <si>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</si>
  <si>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</si>
  <si>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</si>
  <si>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</si>
  <si>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</si>
  <si>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</si>
  <si>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</si>
  <si>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</si>
  <si>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</si>
  <si>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</si>
  <si>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</si>
  <si>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</si>
  <si>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</si>
  <si>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</si>
  <si>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</si>
  <si>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</si>
  <si>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</si>
  <si>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</si>
  <si>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</si>
  <si>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</si>
  <si>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</si>
  <si>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</si>
  <si>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</si>
  <si>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</si>
  <si>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</si>
  <si>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</si>
  <si>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</si>
  <si>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</si>
  <si>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</si>
  <si>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</si>
  <si>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</si>
  <si>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</si>
  <si>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</si>
  <si>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</si>
  <si>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</si>
  <si>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</si>
  <si>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</si>
  <si>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</si>
  <si>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</si>
  <si>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</si>
  <si>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</si>
  <si>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</si>
  <si>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</si>
  <si>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</si>
  <si>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</si>
  <si>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</si>
  <si>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</si>
  <si>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</si>
  <si>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</si>
  <si>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</si>
  <si>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</si>
  <si>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</si>
  <si>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</si>
  <si>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</si>
  <si>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</si>
  <si>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</si>
  <si>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</si>
  <si>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</si>
  <si>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</si>
  <si>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</si>
  <si>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</si>
  <si>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</si>
  <si>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</si>
  <si>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</si>
  <si>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</si>
  <si>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</si>
  <si>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</si>
  <si>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</si>
  <si>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</si>
  <si>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</si>
  <si>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</si>
  <si>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</si>
  <si>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</si>
  <si>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</si>
  <si>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</si>
  <si>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</si>
  <si>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</si>
  <si>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</si>
  <si>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</si>
  <si>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</si>
  <si>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</si>
  <si>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</si>
  <si>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</si>
  <si>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</si>
  <si>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</si>
  <si>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</si>
  <si>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</si>
  <si>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</si>
  <si>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</si>
  <si>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</si>
  <si>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</si>
  <si>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</si>
  <si>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</si>
  <si>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</si>
  <si>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</si>
  <si>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</si>
  <si>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</si>
  <si>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</si>
  <si>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</si>
  <si>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</si>
  <si>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</si>
  <si>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</si>
  <si>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</si>
  <si>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</si>
  <si>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</si>
  <si>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</si>
  <si>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</si>
  <si>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</si>
  <si>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</si>
  <si>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</si>
  <si>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</si>
  <si>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</si>
  <si>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</si>
  <si>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</si>
  <si>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</si>
  <si>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</si>
  <si>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</si>
  <si>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</si>
  <si>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</si>
  <si>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</si>
  <si>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</si>
  <si>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</si>
  <si>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</si>
  <si>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</si>
  <si>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</si>
  <si>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</si>
  <si>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</si>
  <si>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</si>
  <si>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</si>
  <si>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</si>
  <si>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</si>
  <si>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</si>
  <si>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</si>
  <si>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</si>
  <si>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</si>
  <si>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</si>
  <si>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</si>
  <si>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</si>
  <si>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</si>
  <si>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</si>
  <si>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</si>
  <si>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</si>
  <si>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</si>
  <si>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</si>
  <si>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</si>
  <si>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</si>
  <si>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</si>
  <si>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</si>
  <si>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</si>
  <si>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</si>
  <si>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</si>
  <si>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</si>
  <si>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</si>
  <si>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</si>
  <si>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</si>
  <si>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</si>
  <si>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</si>
  <si>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</si>
  <si>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</si>
  <si>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</si>
  <si>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</si>
  <si>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</si>
  <si>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</si>
  <si>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</si>
  <si>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</si>
  <si>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</si>
  <si>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</si>
  <si>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</si>
  <si>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</si>
  <si>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</si>
  <si>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</si>
  <si>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</si>
  <si>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</si>
  <si>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</si>
  <si>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</si>
  <si>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</si>
  <si>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</si>
  <si>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</si>
  <si>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</si>
  <si>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</si>
  <si>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</si>
  <si>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</si>
  <si>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</si>
  <si>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</si>
  <si>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</si>
  <si>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</si>
  <si>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</si>
  <si>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</si>
  <si>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</si>
  <si>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</si>
  <si>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</si>
  <si>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</si>
  <si>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</si>
  <si>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</si>
  <si>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</si>
  <si>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</si>
  <si>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</si>
  <si>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</si>
  <si>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</si>
  <si>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</si>
  <si>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</si>
  <si>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</si>
  <si>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</si>
  <si>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</si>
  <si>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</si>
  <si>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</si>
  <si>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</si>
  <si>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</si>
  <si>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</si>
  <si>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</si>
  <si>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</si>
  <si>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</si>
  <si>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</si>
  <si>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</si>
  <si>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</si>
  <si>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</si>
  <si>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</si>
  <si>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</si>
  <si>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</si>
  <si>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</si>
  <si>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</si>
  <si>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</si>
  <si>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</si>
  <si>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</si>
  <si>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</si>
  <si>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</si>
  <si>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</si>
  <si>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</si>
  <si>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</si>
  <si>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</si>
  <si>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</si>
  <si>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</si>
  <si>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</si>
  <si>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</si>
  <si>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</si>
  <si>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</si>
  <si>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</si>
  <si>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</si>
  <si>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</si>
  <si>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</si>
  <si>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</si>
  <si>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</si>
  <si>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</si>
  <si>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</si>
  <si>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</si>
  <si>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</si>
  <si>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</si>
  <si>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</si>
  <si>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</si>
  <si>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</si>
  <si>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</si>
  <si>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</si>
  <si>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</si>
  <si>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</si>
  <si>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</si>
  <si>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</si>
  <si>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</si>
  <si>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</si>
  <si>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</si>
  <si>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</si>
  <si>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</si>
  <si>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</si>
  <si>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</si>
  <si>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</si>
  <si>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</si>
  <si>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</si>
  <si>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</si>
  <si>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</si>
  <si>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</si>
  <si>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</si>
  <si>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</si>
  <si>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</si>
  <si>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</si>
  <si>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</si>
  <si>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</si>
  <si>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</si>
  <si>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</si>
  <si>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</si>
  <si>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</si>
  <si>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</si>
  <si>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</si>
  <si>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</si>
  <si>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</si>
  <si>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</si>
  <si>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</si>
  <si>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</si>
  <si>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</si>
  <si>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</si>
  <si>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</si>
  <si>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</si>
  <si>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</si>
  <si>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</si>
  <si>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</si>
  <si>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</si>
  <si>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</si>
  <si>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</si>
  <si>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</si>
  <si>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</si>
  <si>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</si>
  <si>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</si>
  <si>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</si>
  <si>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</si>
  <si>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</si>
  <si>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</si>
  <si>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</si>
  <si>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</si>
  <si>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</si>
  <si>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</si>
  <si>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</si>
  <si>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</si>
  <si>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</si>
  <si>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</si>
  <si>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</si>
  <si>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</si>
  <si>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</si>
  <si>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</si>
  <si>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</si>
  <si>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</si>
  <si>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</si>
  <si>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</si>
  <si>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</si>
  <si>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</si>
  <si>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</si>
  <si>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</si>
  <si>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</si>
  <si>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</si>
  <si>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</si>
  <si>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</si>
  <si>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</si>
  <si>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</si>
  <si>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</si>
  <si>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</si>
  <si>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</si>
  <si>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</si>
  <si>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</si>
  <si>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</si>
  <si>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</si>
  <si>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</si>
  <si>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</si>
  <si>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</si>
  <si>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</si>
  <si>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</si>
  <si>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</si>
  <si>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</si>
  <si>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</si>
  <si>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</si>
  <si>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</si>
  <si>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</si>
  <si>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</si>
  <si>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</si>
  <si>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</si>
  <si>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</si>
  <si>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</si>
  <si>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</si>
  <si>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</si>
  <si>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</si>
  <si>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</si>
  <si>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</si>
  <si>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</si>
  <si>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</si>
  <si>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</si>
  <si>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</si>
  <si>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</si>
  <si>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</si>
  <si>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</si>
  <si>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</si>
  <si>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</si>
  <si>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</si>
  <si>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</si>
  <si>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</si>
  <si>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</si>
  <si>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</si>
  <si>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</si>
  <si>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</si>
  <si>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</si>
  <si>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</si>
  <si>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</si>
  <si>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</si>
  <si>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</si>
  <si>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</si>
  <si>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</si>
  <si>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</si>
  <si>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</si>
  <si>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</si>
  <si>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</si>
  <si>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</si>
  <si>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</si>
  <si>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</si>
  <si>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</si>
  <si>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</si>
  <si>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</si>
  <si>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</si>
  <si>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</si>
  <si>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</si>
  <si>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</si>
  <si>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</si>
  <si>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</si>
  <si>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</si>
  <si>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</si>
  <si>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</si>
  <si>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</si>
  <si>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</si>
  <si>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</si>
  <si>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</si>
  <si>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</si>
  <si>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</si>
  <si>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</si>
  <si>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</si>
  <si>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</si>
  <si>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</si>
  <si>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</si>
  <si>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</si>
  <si>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</si>
  <si>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</si>
  <si>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</si>
  <si>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</si>
  <si>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</si>
  <si>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</si>
  <si>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</si>
  <si>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</si>
  <si>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</si>
  <si>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</si>
  <si>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</si>
  <si>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</si>
  <si>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</si>
  <si>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</si>
  <si>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</si>
  <si>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</si>
  <si>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</si>
  <si>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</si>
  <si>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</si>
  <si>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</si>
  <si>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</si>
  <si>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</si>
  <si>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</si>
  <si>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</si>
  <si>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</si>
  <si>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</si>
  <si>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</si>
  <si>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</si>
  <si>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</si>
  <si>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</si>
  <si>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</si>
  <si>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</si>
  <si>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</si>
  <si>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</si>
  <si>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</si>
  <si>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</si>
  <si>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</si>
  <si>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</si>
  <si>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</si>
  <si>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</si>
  <si>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</si>
  <si>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</si>
  <si>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</si>
  <si>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</si>
  <si>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</si>
  <si>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</si>
  <si>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</si>
  <si>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</si>
  <si>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</si>
  <si>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</si>
  <si>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</si>
  <si>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</si>
  <si>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</si>
  <si>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</si>
  <si>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</si>
  <si>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</si>
  <si>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</si>
  <si>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</si>
  <si>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</si>
  <si>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</si>
  <si>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</si>
  <si>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</si>
  <si>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</si>
  <si>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</si>
  <si>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</si>
  <si>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</si>
  <si>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</si>
  <si>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</si>
  <si>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</si>
  <si>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</si>
  <si>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</si>
  <si>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</si>
  <si>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</si>
  <si>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</si>
  <si>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</si>
  <si>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</si>
  <si>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</si>
  <si>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</si>
  <si>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</si>
  <si>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</si>
  <si>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</si>
  <si>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</si>
  <si>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</si>
  <si>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</si>
  <si>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</si>
  <si>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</si>
  <si>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</si>
  <si>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</si>
  <si>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</si>
  <si>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</si>
  <si>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</si>
  <si>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</si>
  <si>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</si>
  <si>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</si>
  <si>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</si>
  <si>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</si>
  <si>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</si>
  <si>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</si>
  <si>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</si>
  <si>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</si>
  <si>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</si>
  <si>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</si>
  <si>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</si>
  <si>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</si>
  <si>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</si>
  <si>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</si>
  <si>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</si>
  <si>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</si>
  <si>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</si>
  <si>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</si>
  <si>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</si>
  <si>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</si>
  <si>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</si>
  <si>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</si>
  <si>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</si>
  <si>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</si>
  <si>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</si>
  <si>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</si>
  <si>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</si>
  <si>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</si>
  <si>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</si>
  <si>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</si>
  <si>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</si>
  <si>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</si>
  <si>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</si>
  <si>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</si>
  <si>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</si>
  <si>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</si>
  <si>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</si>
  <si>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</si>
  <si>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</si>
  <si>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</si>
  <si>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</si>
  <si>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</si>
  <si>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</si>
  <si>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</si>
  <si>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</si>
  <si>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</si>
  <si>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</si>
  <si>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</si>
  <si>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</si>
  <si>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</si>
  <si>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</si>
  <si>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</si>
  <si>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</si>
  <si>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</si>
  <si>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</si>
  <si>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</si>
  <si>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</si>
  <si>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</si>
  <si>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</si>
  <si>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</si>
  <si>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</si>
  <si>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</si>
  <si>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</si>
  <si>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</si>
  <si>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</si>
  <si>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</si>
  <si>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</si>
  <si>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</si>
  <si>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</si>
  <si>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</si>
  <si>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</si>
  <si>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</si>
  <si>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</si>
  <si>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</si>
  <si>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</si>
  <si>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</si>
  <si>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</si>
  <si>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</si>
  <si>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</si>
  <si>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</si>
  <si>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</si>
  <si>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</si>
  <si>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</si>
  <si>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</si>
  <si>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</si>
  <si>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</si>
  <si>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</si>
  <si>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</si>
  <si>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</si>
  <si>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</si>
  <si>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</si>
  <si>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</si>
  <si>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</si>
  <si>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</si>
  <si>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</si>
  <si>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</si>
  <si>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</si>
  <si>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</si>
  <si>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</si>
  <si>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</si>
  <si>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</si>
  <si>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</si>
  <si>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</si>
  <si>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</si>
  <si>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</si>
  <si>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</si>
  <si>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</si>
  <si>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</si>
  <si>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</si>
  <si>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</si>
  <si>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</si>
  <si>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</si>
  <si>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</si>
  <si>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</si>
  <si>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</si>
  <si>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</si>
  <si>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</si>
  <si>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</si>
  <si>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</si>
  <si>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</si>
  <si>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</si>
  <si>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</si>
  <si>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</si>
  <si>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</si>
  <si>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</si>
  <si>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</si>
  <si>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</si>
  <si>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</si>
  <si>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</si>
  <si>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</si>
  <si>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</si>
  <si>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</si>
  <si>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</si>
  <si>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</si>
  <si>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</si>
  <si>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</si>
  <si>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</si>
  <si>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</si>
  <si>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</si>
  <si>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</si>
  <si>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</si>
  <si>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</si>
  <si>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</si>
  <si>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</si>
  <si>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</si>
  <si>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</si>
  <si>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</si>
  <si>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</si>
  <si>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</si>
  <si>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</si>
  <si>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</si>
  <si>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</si>
  <si>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</si>
  <si>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</si>
  <si>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</si>
  <si>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</si>
  <si>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</si>
  <si>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</si>
  <si>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</si>
  <si>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</si>
  <si>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</si>
  <si>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</si>
  <si>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</si>
  <si>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</si>
  <si>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</si>
  <si>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</si>
  <si>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</si>
  <si>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</si>
  <si>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</si>
  <si>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</si>
  <si>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</si>
  <si>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</si>
  <si>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</si>
  <si>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</si>
  <si>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</si>
  <si>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</si>
  <si>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</si>
  <si>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</si>
  <si>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</si>
  <si>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</si>
  <si>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</si>
  <si>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</si>
  <si>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</si>
  <si>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</si>
  <si>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</si>
  <si>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</si>
  <si>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</si>
  <si>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</si>
  <si>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</si>
  <si>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</si>
  <si>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</si>
  <si>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</si>
  <si>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</si>
  <si>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</si>
  <si>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</si>
  <si>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</si>
  <si>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</si>
  <si>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</si>
  <si>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</si>
  <si>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</si>
  <si>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</si>
  <si>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</si>
  <si>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</si>
  <si>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</si>
  <si>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</si>
  <si>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</si>
  <si>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</si>
  <si>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</si>
  <si>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</si>
  <si>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</si>
  <si>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</si>
  <si>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</si>
  <si>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</si>
  <si>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</si>
  <si>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</si>
  <si>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</si>
  <si>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</si>
  <si>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</si>
  <si>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</si>
  <si>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</si>
  <si>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</si>
  <si>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</si>
  <si>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</si>
  <si>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</si>
  <si>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</si>
  <si>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</si>
  <si>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</si>
  <si>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</si>
  <si>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</si>
  <si>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</si>
  <si>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</si>
  <si>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</si>
  <si>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</si>
  <si>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</si>
  <si>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</si>
  <si>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</si>
  <si>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</si>
  <si>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</si>
  <si>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</si>
  <si>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</si>
  <si>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</si>
  <si>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</si>
  <si>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</si>
  <si>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</si>
  <si>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</si>
  <si>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</si>
  <si>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</si>
  <si>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</si>
  <si>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</si>
  <si>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</si>
  <si>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</si>
  <si>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</si>
  <si>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</si>
  <si>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</si>
  <si>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</si>
  <si>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</si>
  <si>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</si>
  <si>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</si>
  <si>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</si>
  <si>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</si>
  <si>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</si>
  <si>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</si>
  <si>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</si>
  <si>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</si>
  <si>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</si>
  <si>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</si>
  <si>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</si>
  <si>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</si>
  <si>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</si>
  <si>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</si>
  <si>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</si>
  <si>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</si>
  <si>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</si>
  <si>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</si>
  <si>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</si>
  <si>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</si>
  <si>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</si>
  <si>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</si>
  <si>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</si>
  <si>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</si>
  <si>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</si>
  <si>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</si>
  <si>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</si>
  <si>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</si>
  <si>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</si>
  <si>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</si>
  <si>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</si>
  <si>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</si>
  <si>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</si>
  <si>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</si>
  <si>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</si>
  <si>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</si>
  <si>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</si>
  <si>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</si>
  <si>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</si>
  <si>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</si>
  <si>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</si>
  <si>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</si>
  <si>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</si>
  <si>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</si>
  <si>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</si>
  <si>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</si>
  <si>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</si>
  <si>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</si>
  <si>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</si>
  <si>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</si>
  <si>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</si>
  <si>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</si>
  <si>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</si>
  <si>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</si>
  <si>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</si>
  <si>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</si>
  <si>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</si>
  <si>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</si>
  <si>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</si>
  <si>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</si>
  <si>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</si>
  <si>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</si>
  <si>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</si>
  <si>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</si>
  <si>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</si>
  <si>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</si>
  <si>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</si>
  <si>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</si>
  <si>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</si>
  <si>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</si>
  <si>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</si>
  <si>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</si>
  <si>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</si>
  <si>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</si>
  <si>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</si>
  <si>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</si>
  <si>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</si>
  <si>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</si>
  <si>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</si>
  <si>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</si>
  <si>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</si>
  <si>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</si>
  <si>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</si>
  <si>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</si>
  <si>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</si>
  <si>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</si>
  <si>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</si>
  <si>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</si>
  <si>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</si>
  <si>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</si>
  <si>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</si>
  <si>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</si>
  <si>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</si>
  <si>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</si>
  <si>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</si>
  <si>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</si>
  <si>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</si>
  <si>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</si>
  <si>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</si>
  <si>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</si>
  <si>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</si>
  <si>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</si>
  <si>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</si>
  <si>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</si>
  <si>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</si>
  <si>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</si>
  <si>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</si>
  <si>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</si>
  <si>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</si>
  <si>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</si>
  <si>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</si>
  <si>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</si>
  <si>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</si>
  <si>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</si>
  <si>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</si>
  <si>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</si>
  <si>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</si>
  <si>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</si>
  <si>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</si>
  <si>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</si>
  <si>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</si>
  <si>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</si>
  <si>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</si>
  <si>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</si>
  <si>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</si>
  <si>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</si>
  <si>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</si>
  <si>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</si>
  <si>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</si>
  <si>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</si>
  <si>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</si>
  <si>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</si>
  <si>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</si>
  <si>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</si>
  <si>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</si>
  <si>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</si>
  <si>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</si>
  <si>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</si>
  <si>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</si>
  <si>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</si>
  <si>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</si>
  <si>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</si>
  <si>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</si>
  <si>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</si>
  <si>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</si>
  <si>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</si>
  <si>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</si>
  <si>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</si>
  <si>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</si>
  <si>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</si>
  <si>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</si>
  <si>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</si>
  <si>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</si>
  <si>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</si>
  <si>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</si>
  <si>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</si>
  <si>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</si>
  <si>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</si>
  <si>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</si>
  <si>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</si>
  <si>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</si>
  <si>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</si>
  <si>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</si>
  <si>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</si>
  <si>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</si>
  <si>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</si>
  <si>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</si>
  <si>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</si>
  <si>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</si>
  <si>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</si>
  <si>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</si>
  <si>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</si>
  <si>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</si>
  <si>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</si>
  <si>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</si>
  <si>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</si>
  <si>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</si>
  <si>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</si>
  <si>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</si>
  <si>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</si>
  <si>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</si>
  <si>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</si>
  <si>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</si>
  <si>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</si>
  <si>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</si>
  <si>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</si>
  <si>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</si>
  <si>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</si>
  <si>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</si>
  <si>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</si>
  <si>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</si>
  <si>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</si>
  <si>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</si>
  <si>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</si>
  <si>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</si>
  <si>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</si>
  <si>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</si>
  <si>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</si>
  <si>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</si>
  <si>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</si>
  <si>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</si>
  <si>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</si>
  <si>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</si>
  <si>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</si>
  <si>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</si>
  <si>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</si>
  <si>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</si>
  <si>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</si>
  <si>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</si>
  <si>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</si>
  <si>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</si>
  <si>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</si>
  <si>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</si>
  <si>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</si>
  <si>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</si>
  <si>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</si>
  <si>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</si>
  <si>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</si>
  <si>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</si>
  <si>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</si>
  <si>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</si>
  <si>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</si>
  <si>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</si>
  <si>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</si>
  <si>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</si>
  <si>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</si>
  <si>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</si>
  <si>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</si>
  <si>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</si>
  <si>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</si>
  <si>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</si>
  <si>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</si>
  <si>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</si>
  <si>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</si>
  <si>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</si>
  <si>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</si>
  <si>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</si>
  <si>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</si>
  <si>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</si>
  <si>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</si>
  <si>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</si>
  <si>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</si>
  <si>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</si>
  <si>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</si>
  <si>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</si>
  <si>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</si>
  <si>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</si>
  <si>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</si>
  <si>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</si>
  <si>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</si>
  <si>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</si>
  <si>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</si>
  <si>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</si>
  <si>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</si>
  <si>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</si>
  <si>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</si>
  <si>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</si>
  <si>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</si>
  <si>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</si>
  <si>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</si>
  <si>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</si>
  <si>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</si>
  <si>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</si>
  <si>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</si>
  <si>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</si>
  <si>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</si>
  <si>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</si>
  <si>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</si>
  <si>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</si>
  <si>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</si>
  <si>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</si>
  <si>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</si>
  <si>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</si>
  <si>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</si>
  <si>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</si>
  <si>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</si>
  <si>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</si>
  <si>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</si>
  <si>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</si>
  <si>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</si>
  <si>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</si>
  <si>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</si>
  <si>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</si>
  <si>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</si>
  <si>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</si>
  <si>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</si>
  <si>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</si>
  <si>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</si>
  <si>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</si>
  <si>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</si>
  <si>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</si>
  <si>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</si>
  <si>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</si>
  <si>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</si>
  <si>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</si>
  <si>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</si>
  <si>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</si>
  <si>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</si>
  <si>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</si>
  <si>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</si>
  <si>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</si>
  <si>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</si>
  <si>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</si>
  <si>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</si>
  <si>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</si>
  <si>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</si>
  <si>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</si>
  <si>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</si>
  <si>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</si>
  <si>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</si>
  <si>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</si>
  <si>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</si>
  <si>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</si>
  <si>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</si>
  <si>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</si>
  <si>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</si>
  <si>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</si>
  <si>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</si>
  <si>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</si>
  <si>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</si>
  <si>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</si>
  <si>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</si>
  <si>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</si>
  <si>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</si>
  <si>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</si>
  <si>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</si>
  <si>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</si>
  <si>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</si>
  <si>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</si>
  <si>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</si>
  <si>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</si>
  <si>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</si>
  <si>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</si>
  <si>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</si>
  <si>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</si>
  <si>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</si>
  <si>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</si>
  <si>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</si>
  <si>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</si>
  <si>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</si>
  <si>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</si>
  <si>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</si>
  <si>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</si>
  <si>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</si>
  <si>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</si>
  <si>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</si>
  <si>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</si>
  <si>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</si>
  <si>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</si>
  <si>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</si>
  <si>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</si>
  <si>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</si>
  <si>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</si>
  <si>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</si>
  <si>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</si>
  <si>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</si>
  <si>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</si>
  <si>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</si>
  <si>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</si>
  <si>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</si>
  <si>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</si>
  <si>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</si>
  <si>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</si>
  <si>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</si>
  <si>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</si>
  <si>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</si>
  <si>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</si>
  <si>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</si>
  <si>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</si>
  <si>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</si>
  <si>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</si>
  <si>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</si>
  <si>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</si>
  <si>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</si>
  <si>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</si>
  <si>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</si>
  <si>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</si>
  <si>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</si>
  <si>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</si>
  <si>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</si>
  <si>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</si>
  <si>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</si>
  <si>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</si>
  <si>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</si>
  <si>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</si>
  <si>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</si>
  <si>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</si>
  <si>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</si>
  <si>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</si>
  <si>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</si>
  <si>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</si>
  <si>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</si>
  <si>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</si>
  <si>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</si>
  <si>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</si>
  <si>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</si>
  <si>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</si>
  <si>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</si>
  <si>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</si>
  <si>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</si>
  <si>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</si>
  <si>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</si>
  <si>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</si>
  <si>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</si>
  <si>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</si>
  <si>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</si>
  <si>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</si>
  <si>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</si>
  <si>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</si>
  <si>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</si>
  <si>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</si>
  <si>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</si>
  <si>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</si>
  <si>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</si>
  <si>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</si>
  <si>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</si>
  <si>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</si>
  <si>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</si>
  <si>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</si>
  <si>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</si>
  <si>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</si>
  <si>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</si>
  <si>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</si>
  <si>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</si>
  <si>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</si>
  <si>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</si>
  <si>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</si>
  <si>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</si>
  <si>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</si>
  <si>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</si>
  <si>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</si>
  <si>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</si>
  <si>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</si>
  <si>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</si>
  <si>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</si>
  <si>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</si>
  <si>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</si>
  <si>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</si>
  <si>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</si>
  <si>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</si>
  <si>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</si>
  <si>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</si>
  <si>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</si>
  <si>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</si>
  <si>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</si>
  <si>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</si>
  <si>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</si>
  <si>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</si>
  <si>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</si>
  <si>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</si>
  <si>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</si>
  <si>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</si>
  <si>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</si>
  <si>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</si>
  <si>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</si>
  <si>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</si>
  <si>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</si>
  <si>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</si>
  <si>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</si>
  <si>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</si>
  <si>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</si>
  <si>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</si>
  <si>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</si>
  <si>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</si>
  <si>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</si>
  <si>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</si>
  <si>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</si>
  <si>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</si>
  <si>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</si>
  <si>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</si>
  <si>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</si>
  <si>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</si>
  <si>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</si>
  <si>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</si>
  <si>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</si>
  <si>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</si>
  <si>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</si>
  <si>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</si>
  <si>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</si>
  <si>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</si>
  <si>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</si>
  <si>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</si>
  <si>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</si>
  <si>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</si>
  <si>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</si>
  <si>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</si>
  <si>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</si>
  <si>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</si>
  <si>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</si>
  <si>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</si>
  <si>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</si>
  <si>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</si>
  <si>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</si>
  <si>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</si>
  <si>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</si>
  <si>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</si>
  <si>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</si>
  <si>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</si>
  <si>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</si>
  <si>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</si>
  <si>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</si>
  <si>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</si>
  <si>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</si>
  <si>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</si>
  <si>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</si>
  <si>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</si>
  <si>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</si>
  <si>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</si>
  <si>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</si>
  <si>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</si>
  <si>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</si>
  <si>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</si>
  <si>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</si>
  <si>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</si>
  <si>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</si>
  <si>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</si>
  <si>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</si>
  <si>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</si>
  <si>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</si>
  <si>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</si>
  <si>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</si>
  <si>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</si>
  <si>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</si>
  <si>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</si>
  <si>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</si>
  <si>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</si>
  <si>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</si>
  <si>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</si>
  <si>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</si>
  <si>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</si>
  <si>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</si>
  <si>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</si>
  <si>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</si>
  <si>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</si>
  <si>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</si>
  <si>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</si>
  <si>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</si>
  <si>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</si>
  <si>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</si>
  <si>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</si>
  <si>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</si>
  <si>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</si>
  <si>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</si>
  <si>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</si>
  <si>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</si>
  <si>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</si>
  <si>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</si>
  <si>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</si>
  <si>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</si>
  <si>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</si>
  <si>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</si>
  <si>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</si>
  <si>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</si>
  <si>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</si>
  <si>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</si>
  <si>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</si>
  <si>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</si>
  <si>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</si>
  <si>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</si>
  <si>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</si>
  <si>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</si>
  <si>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</si>
  <si>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</si>
  <si>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</si>
  <si>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</si>
  <si>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</si>
  <si>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</si>
  <si>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</si>
  <si>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</si>
  <si>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</si>
  <si>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</si>
  <si>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</si>
  <si>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</si>
  <si>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</si>
  <si>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</si>
  <si>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</si>
  <si>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</si>
  <si>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</si>
  <si>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</si>
  <si>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</si>
  <si>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</si>
  <si>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</si>
  <si>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</si>
  <si>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</si>
  <si>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</si>
  <si>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</si>
  <si>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</si>
  <si>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</si>
  <si>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</si>
  <si>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</si>
  <si>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</si>
  <si>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</si>
  <si>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</si>
  <si>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</si>
  <si>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</si>
  <si>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</si>
  <si>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</si>
  <si>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</si>
  <si>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</si>
  <si>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</si>
  <si>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</si>
  <si>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</si>
  <si>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</si>
  <si>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</si>
  <si>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</si>
  <si>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</si>
  <si>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</si>
  <si>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</si>
  <si>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</si>
  <si>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</si>
  <si>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</si>
  <si>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</si>
  <si>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</si>
  <si>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</si>
  <si>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</si>
  <si>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</si>
  <si>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</si>
  <si>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</si>
  <si>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</si>
  <si>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</si>
  <si>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</si>
  <si>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</si>
  <si>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</si>
  <si>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</si>
  <si>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</si>
  <si>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</si>
  <si>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</si>
  <si>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</si>
  <si>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</si>
  <si>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</si>
  <si>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</si>
  <si>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</si>
  <si>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</si>
  <si>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</si>
  <si>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</si>
  <si>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</si>
  <si>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</si>
  <si>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</si>
  <si>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</si>
  <si>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</si>
  <si>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</si>
  <si>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</si>
  <si>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</si>
  <si>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</si>
  <si>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</si>
  <si>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</si>
  <si>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</si>
  <si>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</si>
  <si>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</si>
  <si>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</si>
  <si>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</si>
  <si>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</si>
  <si>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</si>
  <si>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</si>
  <si>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</si>
  <si>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</si>
  <si>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</si>
  <si>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</si>
  <si>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</si>
  <si>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</si>
  <si>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</si>
  <si>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</si>
  <si>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</si>
  <si>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</si>
  <si>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</si>
  <si>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</si>
  <si>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</si>
  <si>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</si>
  <si>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</si>
  <si>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</si>
  <si>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</si>
  <si>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</si>
  <si>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</si>
  <si>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</si>
  <si>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</si>
  <si>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</si>
  <si>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</si>
  <si>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</si>
  <si>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</si>
  <si>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</si>
  <si>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</si>
  <si>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</si>
  <si>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</si>
  <si>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</si>
  <si>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</si>
  <si>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</si>
  <si>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</si>
  <si>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</si>
  <si>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</si>
  <si>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</si>
  <si>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</si>
  <si>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</si>
  <si>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</si>
  <si>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</si>
  <si>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</si>
  <si>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</si>
  <si>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</si>
  <si>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</si>
  <si>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</si>
  <si>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</si>
  <si>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</si>
  <si>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</si>
  <si>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</si>
  <si>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</si>
  <si>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</si>
  <si>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</si>
  <si>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</si>
  <si>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</si>
  <si>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</si>
  <si>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</si>
  <si>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</si>
  <si>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</si>
  <si>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</si>
  <si>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</si>
  <si>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</si>
  <si>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</si>
  <si>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</si>
  <si>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</si>
  <si>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</si>
  <si>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</si>
  <si>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</si>
  <si>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</si>
  <si>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</si>
  <si>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</si>
  <si>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</si>
  <si>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</si>
  <si>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</si>
  <si>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</si>
  <si>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</si>
  <si>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</si>
  <si>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</si>
  <si>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</si>
  <si>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</si>
  <si>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</si>
  <si>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</si>
  <si>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</si>
  <si>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</si>
  <si>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</si>
  <si>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</si>
  <si>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</si>
  <si>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</si>
  <si>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</si>
  <si>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</si>
  <si>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</si>
  <si>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</si>
  <si>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</si>
  <si>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</si>
  <si>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</si>
  <si>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</si>
  <si>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</si>
  <si>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</si>
  <si>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</si>
  <si>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</si>
  <si>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</si>
  <si>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</si>
  <si>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</si>
  <si>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</si>
  <si>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</si>
  <si>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</si>
  <si>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</si>
  <si>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</si>
  <si>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</si>
  <si>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</si>
  <si>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</si>
  <si>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</si>
  <si>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</si>
  <si>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</si>
  <si>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</si>
  <si>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</si>
  <si>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</si>
  <si>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</si>
  <si>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</si>
  <si>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</si>
  <si>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</si>
  <si>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</si>
  <si>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</si>
  <si>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</si>
  <si>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</si>
  <si>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</si>
  <si>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</si>
  <si>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</si>
  <si>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</si>
  <si>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</si>
  <si>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</si>
  <si>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</si>
  <si>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</si>
  <si>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</si>
  <si>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</si>
  <si>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</si>
  <si>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</si>
  <si>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</si>
  <si>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</si>
  <si>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</si>
  <si>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</si>
  <si>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</si>
  <si>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</si>
  <si>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</si>
  <si>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</si>
  <si>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</si>
  <si>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</si>
  <si>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</si>
  <si>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</si>
  <si>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</si>
  <si>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</si>
  <si>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</si>
  <si>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</si>
  <si>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</si>
  <si>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</si>
  <si>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</si>
  <si>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</si>
  <si>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</si>
  <si>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</si>
  <si>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</si>
  <si>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</si>
  <si>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</si>
  <si>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</si>
  <si>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</si>
  <si>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</si>
  <si>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</si>
  <si>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</si>
  <si>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</si>
  <si>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</si>
  <si>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</si>
  <si>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</si>
  <si>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</si>
  <si>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</si>
  <si>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</si>
  <si>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</si>
  <si>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</si>
  <si>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</si>
  <si>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</si>
  <si>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</si>
  <si>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</si>
  <si>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</si>
  <si>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</si>
  <si>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</si>
  <si>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</si>
  <si>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</si>
  <si>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</si>
  <si>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</si>
  <si>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</si>
  <si>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</si>
  <si>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</si>
  <si>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</si>
  <si>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</si>
  <si>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</si>
  <si>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</si>
  <si>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</si>
  <si>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</si>
  <si>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</si>
  <si>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</si>
  <si>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</si>
  <si>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</si>
  <si>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</si>
  <si>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</si>
  <si>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</si>
  <si>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</si>
  <si>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</si>
  <si>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</si>
  <si>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</si>
  <si>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</si>
  <si>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</si>
  <si>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</si>
  <si>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</si>
  <si>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</si>
  <si>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</si>
  <si>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</si>
  <si>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</si>
  <si>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</si>
  <si>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</si>
  <si>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</si>
  <si>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</si>
  <si>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</si>
  <si>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</si>
  <si>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</si>
  <si>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</si>
  <si>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</si>
  <si>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</si>
  <si>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</si>
  <si>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</si>
  <si>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</si>
  <si>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</si>
  <si>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</si>
  <si>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</si>
  <si>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</si>
  <si>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</si>
  <si>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</si>
  <si>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</si>
  <si>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</si>
  <si>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</si>
  <si>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</si>
  <si>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</si>
  <si>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</si>
  <si>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</si>
  <si>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</si>
  <si>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</si>
  <si>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</si>
  <si>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</si>
  <si>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</si>
  <si>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</si>
  <si>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</si>
  <si>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</si>
  <si>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</si>
  <si>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</si>
  <si>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</si>
  <si>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</si>
  <si>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</si>
  <si>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</si>
  <si>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</si>
  <si>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</si>
  <si>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</si>
  <si>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</si>
  <si>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</si>
  <si>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</si>
  <si>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</si>
  <si>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</si>
  <si>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</si>
  <si>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</si>
  <si>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</si>
  <si>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</si>
  <si>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</si>
  <si>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</si>
  <si>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</si>
  <si>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</si>
  <si>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</si>
  <si>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</si>
  <si>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</si>
  <si>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</si>
  <si>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</si>
  <si>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</si>
  <si>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</si>
  <si>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</si>
  <si>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</si>
  <si>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</si>
  <si>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</si>
  <si>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</si>
  <si>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</si>
  <si>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</si>
  <si>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</si>
  <si>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</si>
  <si>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</si>
  <si>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</si>
  <si>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</si>
  <si>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</si>
  <si>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</si>
  <si>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</si>
  <si>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</si>
  <si>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</si>
  <si>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</si>
  <si>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</si>
  <si>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</si>
  <si>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</si>
  <si>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</si>
  <si>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</si>
  <si>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</si>
  <si>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</si>
  <si>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</si>
  <si>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</si>
  <si>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</si>
  <si>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</si>
  <si>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</si>
  <si>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</si>
  <si>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</si>
  <si>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</si>
  <si>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</si>
  <si>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</si>
  <si>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</si>
  <si>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</si>
  <si>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</si>
  <si>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</si>
  <si>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</si>
  <si>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</si>
  <si>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</si>
  <si>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</si>
  <si>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</si>
  <si>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</si>
  <si>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</si>
  <si>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</si>
  <si>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</si>
  <si>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</si>
  <si>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</si>
  <si>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</si>
  <si>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</si>
  <si>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</si>
  <si>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</si>
  <si>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</si>
  <si>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</si>
  <si>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</si>
  <si>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</si>
  <si>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</si>
  <si>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</si>
  <si>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</si>
  <si>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</si>
  <si>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</si>
  <si>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</si>
  <si>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</si>
  <si>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</si>
  <si>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</si>
  <si>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</si>
  <si>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</si>
  <si>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</si>
  <si>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</si>
  <si>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</si>
  <si>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</si>
  <si>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</si>
  <si>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</si>
  <si>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</si>
  <si>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</si>
  <si>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</si>
  <si>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</si>
  <si>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</si>
  <si>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</si>
  <si>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</si>
  <si>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</si>
  <si>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</si>
  <si>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</si>
  <si>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</si>
  <si>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</si>
  <si>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</si>
  <si>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</si>
  <si>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</si>
  <si>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</si>
  <si>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</si>
  <si>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</si>
  <si>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</si>
  <si>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</si>
  <si>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</si>
  <si>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</si>
  <si>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</si>
  <si>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</si>
  <si>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</si>
  <si>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</si>
  <si>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</si>
  <si>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</si>
  <si>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</si>
  <si>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</si>
  <si>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</si>
  <si>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</si>
  <si>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</si>
  <si>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</si>
  <si>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</si>
  <si>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</si>
  <si>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</si>
  <si>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</si>
  <si>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</si>
  <si>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</si>
  <si>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</si>
  <si>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</si>
  <si>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</si>
  <si>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</si>
  <si>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</si>
  <si>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</si>
  <si>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</si>
  <si>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</si>
  <si>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</si>
  <si>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</si>
  <si>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</si>
  <si>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</si>
  <si>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</si>
  <si>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</si>
  <si>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</si>
  <si>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</si>
  <si>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</si>
  <si>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</si>
  <si>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</si>
  <si>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</si>
  <si>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</si>
  <si>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</si>
  <si>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</si>
  <si>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</si>
  <si>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</si>
  <si>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</si>
  <si>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</si>
  <si>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</si>
  <si>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</si>
  <si>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</si>
  <si>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</si>
  <si>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</si>
  <si>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</si>
  <si>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</si>
  <si>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</si>
  <si>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</si>
  <si>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</si>
  <si>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</si>
  <si>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</si>
  <si>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</si>
  <si>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</si>
  <si>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</si>
  <si>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</si>
  <si>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</si>
  <si>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</si>
  <si>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</si>
  <si>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</si>
  <si>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</si>
  <si>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</si>
  <si>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</si>
  <si>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</si>
  <si>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</si>
  <si>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</si>
  <si>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</si>
  <si>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</si>
  <si>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</si>
  <si>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</si>
  <si>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</si>
  <si>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</si>
  <si>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</si>
  <si>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</si>
  <si>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</si>
  <si>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</si>
  <si>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</si>
  <si>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</si>
  <si>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</si>
  <si>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</si>
  <si>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</si>
  <si>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</si>
  <si>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</si>
  <si>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</si>
  <si>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</si>
  <si>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</si>
  <si>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</si>
  <si>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</si>
  <si>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</si>
  <si>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</si>
  <si>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</si>
  <si>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</si>
  <si>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</si>
  <si>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</si>
  <si>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</si>
  <si>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</si>
  <si>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</si>
  <si>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</si>
  <si>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</si>
  <si>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</si>
  <si>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</si>
  <si>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</si>
  <si>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</si>
  <si>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</si>
  <si>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</si>
  <si>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</si>
  <si>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</si>
  <si>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</si>
  <si>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</si>
  <si>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</si>
  <si>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</si>
  <si>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</si>
  <si>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</si>
  <si>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</si>
  <si>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</si>
  <si>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</si>
  <si>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</si>
  <si>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</si>
  <si>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</si>
  <si>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</si>
  <si>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</si>
  <si>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</si>
  <si>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</si>
  <si>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</si>
  <si>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</si>
  <si>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</si>
  <si>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</si>
  <si>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</si>
  <si>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</si>
  <si>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</si>
  <si>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</si>
  <si>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</si>
  <si>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</si>
  <si>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</si>
  <si>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</si>
  <si>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</si>
  <si>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</si>
  <si>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</si>
  <si>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</si>
  <si>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</si>
  <si>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</si>
  <si>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</si>
  <si>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</si>
  <si>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</si>
  <si>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</si>
  <si>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</si>
  <si>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</si>
  <si>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</si>
  <si>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</si>
  <si>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</si>
  <si>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</si>
  <si>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</si>
  <si>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</si>
  <si>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</si>
  <si>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</si>
  <si>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</si>
  <si>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</si>
  <si>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</si>
  <si>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</si>
  <si>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</si>
  <si>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</si>
  <si>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</si>
  <si>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</si>
  <si>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</si>
  <si>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</si>
  <si>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</si>
  <si>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</si>
  <si>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</si>
  <si>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</si>
  <si>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</si>
  <si>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</si>
  <si>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</si>
  <si>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</si>
  <si>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</si>
  <si>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</si>
  <si>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</si>
  <si>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</si>
  <si>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</si>
  <si>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</si>
  <si>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</si>
  <si>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</si>
  <si>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</si>
  <si>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</si>
  <si>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</si>
  <si>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</si>
  <si>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</si>
  <si>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</si>
  <si>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</si>
  <si>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</si>
  <si>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</si>
  <si>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</si>
  <si>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</si>
  <si>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</si>
  <si>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</si>
  <si>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</si>
  <si>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</si>
  <si>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</si>
  <si>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</si>
  <si>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</si>
  <si>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</si>
  <si>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</si>
  <si>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</si>
  <si>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</si>
  <si>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</si>
  <si>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</si>
  <si>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</si>
  <si>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</si>
  <si>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</si>
  <si>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</si>
  <si>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</si>
  <si>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</si>
  <si>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</si>
  <si>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</si>
  <si>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</si>
  <si>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</si>
  <si>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</si>
  <si>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</si>
  <si>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</si>
  <si>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</si>
  <si>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</si>
  <si>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</si>
  <si>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</si>
  <si>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</si>
  <si>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</si>
  <si>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</si>
  <si>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</si>
  <si>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</si>
  <si>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</si>
  <si>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</si>
  <si>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</si>
  <si>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</si>
  <si>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</si>
  <si>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</si>
  <si>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</si>
  <si>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</si>
  <si>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</si>
  <si>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</si>
  <si>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</si>
  <si>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</si>
  <si>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</si>
  <si>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</si>
  <si>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</si>
  <si>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</si>
  <si>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</si>
  <si>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</si>
  <si>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</si>
  <si>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</si>
  <si>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</si>
  <si>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</si>
  <si>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</si>
  <si>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</si>
  <si>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</si>
  <si>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</si>
  <si>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</si>
  <si>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</si>
  <si>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</si>
  <si>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</si>
  <si>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</si>
  <si>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</si>
  <si>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</si>
  <si>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</si>
  <si>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</si>
  <si>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</si>
  <si>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</si>
  <si>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</si>
  <si>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</si>
  <si>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</si>
  <si>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</si>
  <si>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</si>
  <si>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</si>
  <si>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</si>
  <si>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</si>
  <si>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</si>
  <si>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</si>
  <si>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</si>
  <si>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</si>
  <si>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</si>
  <si>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</si>
  <si>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</si>
  <si>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</si>
  <si>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</si>
  <si>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</si>
  <si>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</si>
  <si>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</si>
  <si>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</si>
  <si>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</si>
  <si>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</si>
  <si>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</si>
  <si>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</si>
  <si>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</si>
  <si>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</si>
  <si>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</si>
  <si>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</si>
  <si>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</si>
  <si>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</si>
  <si>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</si>
  <si>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</si>
  <si>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</si>
  <si>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</si>
  <si>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</si>
  <si>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</si>
  <si>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</si>
  <si>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</si>
  <si>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</si>
  <si>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</si>
  <si>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</si>
  <si>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</si>
  <si>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</si>
  <si>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</si>
  <si>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</si>
  <si>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</si>
  <si>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</si>
  <si>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</si>
  <si>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</si>
  <si>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</si>
  <si>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</si>
  <si>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</si>
  <si>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</si>
  <si>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</si>
  <si>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</si>
  <si>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</si>
  <si>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</si>
  <si>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</si>
  <si>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</si>
  <si>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</si>
  <si>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</si>
  <si>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</si>
  <si>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</si>
  <si>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</si>
  <si>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</si>
  <si>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</si>
  <si>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</si>
  <si>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</si>
  <si>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</si>
  <si>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</si>
  <si>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</si>
  <si>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</si>
  <si>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</si>
  <si>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</si>
  <si>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</si>
  <si>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</si>
  <si>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</si>
  <si>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</si>
  <si>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</si>
  <si>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</si>
  <si>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</si>
  <si>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</si>
  <si>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</si>
  <si>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</si>
  <si>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</si>
  <si>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</si>
  <si>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</si>
  <si>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</si>
  <si>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</si>
  <si>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</si>
  <si>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</si>
  <si>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</si>
  <si>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</si>
  <si>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</si>
  <si>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</si>
  <si>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</si>
  <si>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</si>
  <si>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</si>
  <si>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</si>
  <si>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</si>
  <si>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</si>
  <si>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</si>
  <si>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</si>
  <si>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</si>
  <si>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</si>
  <si>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</si>
  <si>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</si>
  <si>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</si>
  <si>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</si>
  <si>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</si>
  <si>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</si>
  <si>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</si>
  <si>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</si>
  <si>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</si>
  <si>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</si>
  <si>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</si>
  <si>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</si>
  <si>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</si>
  <si>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</si>
  <si>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</si>
  <si>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</si>
  <si>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</si>
  <si>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</si>
  <si>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</si>
  <si>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</si>
  <si>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</si>
  <si>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</si>
  <si>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</si>
  <si>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</si>
  <si>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</si>
  <si>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</si>
  <si>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</si>
  <si>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</si>
  <si>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</si>
  <si>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</si>
  <si>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</si>
  <si>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</si>
  <si>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</si>
  <si>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</si>
  <si>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</si>
  <si>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</si>
  <si>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</si>
  <si>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</si>
  <si>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</si>
  <si>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</si>
  <si>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</si>
  <si>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</si>
  <si>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</si>
  <si>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</si>
  <si>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</si>
  <si>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</si>
  <si>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</si>
  <si>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</si>
  <si>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</si>
  <si>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</si>
  <si>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</si>
  <si>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</si>
  <si>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</si>
  <si>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</si>
  <si>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</si>
  <si>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</si>
  <si>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</si>
  <si>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</si>
  <si>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</si>
  <si>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</si>
  <si>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</si>
  <si>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</si>
  <si>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</si>
  <si>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</si>
  <si>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</si>
  <si>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</si>
  <si>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</si>
  <si>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</si>
  <si>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</si>
  <si>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</si>
  <si>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</si>
  <si>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</si>
  <si>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</si>
  <si>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</si>
  <si>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</si>
  <si>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</si>
  <si>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</si>
  <si>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</si>
  <si>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</si>
  <si>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</si>
  <si>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</si>
  <si>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</si>
  <si>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</si>
  <si>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</si>
  <si>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</si>
  <si>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</si>
  <si>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</si>
  <si>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</si>
  <si>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</si>
  <si>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</si>
  <si>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</si>
  <si>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</si>
  <si>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</si>
  <si>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</si>
  <si>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</si>
  <si>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</si>
  <si>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</si>
  <si>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</si>
  <si>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</si>
  <si>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</si>
  <si>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</si>
  <si>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</si>
  <si>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</si>
  <si>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</si>
  <si>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</si>
  <si>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</si>
  <si>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</si>
  <si>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</si>
  <si>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</si>
  <si>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</si>
  <si>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</si>
  <si>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</si>
  <si>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</si>
  <si>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</si>
  <si>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</si>
  <si>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</si>
  <si>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</si>
  <si>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</si>
  <si>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</si>
  <si>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</si>
  <si>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</si>
  <si>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</si>
  <si>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</si>
  <si>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</si>
  <si>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</si>
  <si>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</si>
  <si>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</si>
  <si>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</si>
  <si>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</si>
  <si>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</si>
  <si>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</si>
  <si>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</si>
  <si>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</si>
  <si>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</si>
  <si>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</si>
  <si>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</si>
  <si>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</si>
  <si>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</si>
  <si>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</si>
  <si>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</si>
  <si>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</si>
  <si>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</si>
  <si>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</si>
  <si>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</si>
  <si>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</si>
  <si>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</si>
  <si>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</si>
  <si>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</si>
  <si>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</si>
  <si>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</si>
  <si>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</si>
  <si>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</si>
  <si>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</si>
  <si>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</si>
  <si>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</si>
  <si>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</si>
  <si>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</si>
  <si>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</si>
  <si>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</si>
  <si>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</si>
  <si>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</si>
  <si>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</si>
  <si>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</si>
  <si>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</si>
  <si>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</si>
  <si>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</si>
  <si>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</si>
  <si>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</si>
  <si>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</si>
  <si>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</si>
  <si>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</si>
  <si>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</si>
  <si>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</si>
  <si>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</si>
  <si>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</si>
  <si>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</si>
  <si>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</si>
  <si>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</si>
  <si>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</si>
  <si>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</si>
  <si>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</si>
  <si>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</si>
  <si>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</si>
  <si>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</si>
  <si>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</si>
  <si>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</si>
  <si>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</si>
  <si>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</si>
  <si>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</si>
  <si>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</si>
  <si>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</si>
  <si>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</si>
  <si>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</si>
  <si>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</si>
  <si>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</si>
  <si>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</si>
  <si>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</si>
  <si>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</si>
  <si>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</si>
  <si>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</si>
  <si>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</si>
  <si>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</si>
  <si>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</si>
  <si>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</si>
  <si>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</si>
  <si>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</si>
  <si>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</si>
  <si>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</si>
  <si>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</si>
  <si>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</si>
  <si>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</si>
  <si>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</si>
  <si>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</si>
  <si>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</si>
  <si>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</si>
  <si>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</si>
  <si>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</si>
  <si>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</si>
  <si>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</si>
  <si>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</si>
  <si>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</si>
  <si>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</si>
  <si>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</si>
  <si>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</si>
  <si>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</si>
  <si>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</si>
  <si>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</si>
  <si>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</si>
  <si>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</si>
  <si>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</si>
  <si>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</si>
  <si>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</si>
  <si>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</si>
  <si>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</si>
  <si>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</si>
  <si>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</si>
  <si>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</si>
  <si>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</si>
  <si>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</si>
  <si>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</si>
  <si>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</si>
  <si>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</si>
  <si>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</si>
  <si>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</si>
  <si>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</si>
  <si>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</si>
  <si>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</si>
  <si>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</si>
  <si>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</si>
  <si>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</si>
  <si>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</si>
  <si>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</si>
  <si>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</si>
  <si>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</si>
  <si>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</si>
  <si>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</si>
  <si>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</si>
  <si>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</si>
  <si>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</si>
  <si>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</si>
  <si>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</si>
  <si>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</si>
  <si>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</si>
  <si>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</si>
  <si>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</si>
  <si>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</si>
  <si>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</si>
  <si>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</si>
  <si>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</si>
  <si>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</si>
  <si>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</si>
  <si>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</si>
  <si>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</si>
  <si>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</si>
  <si>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</si>
  <si>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</si>
  <si>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</si>
  <si>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</si>
  <si>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</si>
  <si>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</si>
  <si>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</si>
  <si>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</si>
  <si>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</si>
  <si>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</si>
  <si>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</si>
  <si>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</si>
  <si>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</si>
  <si>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</si>
  <si>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</si>
  <si>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</si>
  <si>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</si>
  <si>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</si>
  <si>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</si>
  <si>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</si>
  <si>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</si>
  <si>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</si>
  <si>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</si>
  <si>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</si>
  <si>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</si>
  <si>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</si>
  <si>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</si>
  <si>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</si>
  <si>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</si>
  <si>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</si>
  <si>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</si>
  <si>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</si>
  <si>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</si>
  <si>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</si>
  <si>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</si>
  <si>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</si>
  <si>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</si>
  <si>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</si>
  <si>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</si>
  <si>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</si>
  <si>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</si>
  <si>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</si>
  <si>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</si>
  <si>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</si>
  <si>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</si>
  <si>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</si>
  <si>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</si>
  <si>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</si>
  <si>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</si>
  <si>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</si>
  <si>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</si>
  <si>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</si>
  <si>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</si>
  <si>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</si>
  <si>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</si>
  <si>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</si>
  <si>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</si>
  <si>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</si>
  <si>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</si>
  <si>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</si>
  <si>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</si>
  <si>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</si>
  <si>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</si>
  <si>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</si>
  <si>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</si>
  <si>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</si>
  <si>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</si>
  <si>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</si>
  <si>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</si>
  <si>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</si>
  <si>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</si>
  <si>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</si>
  <si>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</si>
  <si>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</si>
  <si>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</si>
  <si>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</si>
  <si>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</si>
  <si>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</si>
  <si>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</si>
  <si>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</si>
  <si>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</si>
  <si>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</si>
  <si>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</si>
  <si>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</si>
  <si>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</si>
  <si>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</si>
  <si>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</si>
  <si>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</si>
  <si>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</si>
  <si>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</si>
  <si>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</si>
  <si>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</si>
  <si>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</si>
  <si>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</si>
  <si>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</si>
  <si>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</si>
  <si>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</si>
  <si>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</si>
  <si>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</si>
  <si>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</si>
  <si>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</si>
  <si>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</si>
  <si>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</si>
  <si>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</si>
  <si>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</si>
  <si>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</si>
  <si>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</si>
  <si>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</si>
  <si>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</si>
  <si>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</si>
  <si>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</si>
  <si>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</si>
  <si>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</si>
  <si>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</si>
  <si>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</si>
  <si>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</si>
  <si>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</si>
  <si>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</si>
  <si>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</si>
  <si>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</si>
  <si>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</si>
  <si>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</si>
  <si>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</si>
  <si>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</si>
  <si>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</si>
  <si>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</si>
  <si>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</si>
  <si>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</si>
  <si>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</si>
  <si>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</si>
  <si>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</si>
  <si>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</si>
  <si>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</si>
  <si>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</si>
  <si>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</si>
  <si>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</si>
  <si>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</si>
  <si>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</si>
  <si>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</si>
  <si>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</si>
  <si>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</si>
  <si>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</si>
  <si>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</si>
  <si>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</si>
  <si>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</si>
  <si>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</si>
  <si>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</si>
  <si>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</si>
  <si>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</si>
  <si>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</si>
  <si>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</si>
  <si>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</si>
  <si>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</si>
  <si>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</si>
  <si>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</si>
  <si>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</si>
  <si>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</si>
  <si>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</si>
  <si>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</si>
  <si>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</si>
  <si>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</si>
  <si>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</si>
  <si>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</si>
  <si>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</si>
  <si>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</si>
  <si>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</si>
  <si>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</si>
  <si>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</si>
  <si>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</si>
  <si>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</si>
  <si>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</si>
  <si>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</si>
  <si>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</si>
  <si>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</si>
  <si>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</si>
  <si>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</si>
  <si>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</si>
  <si>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</si>
  <si>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</si>
  <si>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</si>
  <si>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</si>
  <si>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</si>
  <si>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</si>
  <si>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</si>
  <si>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</si>
  <si>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</si>
  <si>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</si>
  <si>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</si>
  <si>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</si>
  <si>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</si>
  <si>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</si>
  <si>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</si>
  <si>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</si>
  <si>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</si>
  <si>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</si>
  <si>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</si>
  <si>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</si>
  <si>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</si>
  <si>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</si>
  <si>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</si>
  <si>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</si>
  <si>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</si>
  <si>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</si>
  <si>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</si>
  <si>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</si>
  <si>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</si>
  <si>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</si>
  <si>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</si>
  <si>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</si>
  <si>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</si>
  <si>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</si>
  <si>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</si>
  <si>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</si>
  <si>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</si>
  <si>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</si>
  <si>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</si>
  <si>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</si>
  <si>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</si>
  <si>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</si>
  <si>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</si>
  <si>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</si>
  <si>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</si>
  <si>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</si>
  <si>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</si>
  <si>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</si>
  <si>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</si>
  <si>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</si>
  <si>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</si>
  <si>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</si>
  <si>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</si>
  <si>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</si>
  <si>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</si>
  <si>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</si>
  <si>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</si>
  <si>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</si>
  <si>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</si>
  <si>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</si>
  <si>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</si>
  <si>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</si>
  <si>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</si>
  <si>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</si>
  <si>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</si>
  <si>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</si>
  <si>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</si>
  <si>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</si>
  <si>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</si>
  <si>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</si>
  <si>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</si>
  <si>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</si>
  <si>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</si>
  <si>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</si>
  <si>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</si>
  <si>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</si>
  <si>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</si>
  <si>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</si>
  <si>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</si>
  <si>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</si>
  <si>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</si>
  <si>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</si>
  <si>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</si>
  <si>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</si>
  <si>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</si>
  <si>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</si>
  <si>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</si>
  <si>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</si>
  <si>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</si>
  <si>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</si>
  <si>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</si>
  <si>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</si>
  <si>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</si>
  <si>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</si>
  <si>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</si>
  <si>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</si>
  <si>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</si>
  <si>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</si>
  <si>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</si>
  <si>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</si>
  <si>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</si>
  <si>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</si>
  <si>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</si>
  <si>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</si>
  <si>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</si>
  <si>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</si>
  <si>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</si>
  <si>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</si>
  <si>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</si>
  <si>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</si>
  <si>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</si>
  <si>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</si>
  <si>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</si>
  <si>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</si>
  <si>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</si>
  <si>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</si>
  <si>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</si>
  <si>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</si>
  <si>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</si>
  <si>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</si>
  <si>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</si>
  <si>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</si>
  <si>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</si>
  <si>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</si>
  <si>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</si>
  <si>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</si>
  <si>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</si>
  <si>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</si>
  <si>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</si>
  <si>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</si>
  <si>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</si>
  <si>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</si>
  <si>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</si>
  <si>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</si>
  <si>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</si>
  <si>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</si>
  <si>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</si>
  <si>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</si>
  <si>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</si>
  <si>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</si>
  <si>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</si>
  <si>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</si>
  <si>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</si>
  <si>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</si>
  <si>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</si>
  <si>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</si>
  <si>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</si>
  <si>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</si>
  <si>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</si>
  <si>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</si>
  <si>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</si>
  <si>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</si>
  <si>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</si>
  <si>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</si>
  <si>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</si>
  <si>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</si>
  <si>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</si>
  <si>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</si>
  <si>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</si>
  <si>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</si>
  <si>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</si>
  <si>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</si>
  <si>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</si>
  <si>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</si>
  <si>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</si>
  <si>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</si>
  <si>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</si>
  <si>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</si>
  <si>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</si>
  <si>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</si>
  <si>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</si>
  <si>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</si>
  <si>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</si>
  <si>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</si>
  <si>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</si>
  <si>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</si>
  <si>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</si>
  <si>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</si>
  <si>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</si>
  <si>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</si>
  <si>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</si>
  <si>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</si>
  <si>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</si>
  <si>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</si>
  <si>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</si>
  <si>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</si>
  <si>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</si>
  <si>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</si>
  <si>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</si>
  <si>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</si>
  <si>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</si>
  <si>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</si>
  <si>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</si>
  <si>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</si>
  <si>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</si>
  <si>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</si>
  <si>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</si>
  <si>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</si>
  <si>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</si>
  <si>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</si>
  <si>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</si>
  <si>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</si>
  <si>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</si>
  <si>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</si>
  <si>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</si>
  <si>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</si>
  <si>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</si>
  <si>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</si>
  <si>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</si>
  <si>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</si>
  <si>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</si>
  <si>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</si>
  <si>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</si>
  <si>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</si>
  <si>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</si>
  <si>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</si>
  <si>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</si>
  <si>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</si>
  <si>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</si>
  <si>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</si>
  <si>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</si>
  <si>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</si>
  <si>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</si>
  <si>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</si>
  <si>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</si>
  <si>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</si>
  <si>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</si>
  <si>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</si>
  <si>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</si>
  <si>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</si>
  <si>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</si>
  <si>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</si>
  <si>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</si>
  <si>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</si>
  <si>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</si>
  <si>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</si>
  <si>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</si>
  <si>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</si>
  <si>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</si>
  <si>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</si>
  <si>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</si>
  <si>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</si>
  <si>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</si>
  <si>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</si>
  <si>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</si>
  <si>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</si>
  <si>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</si>
  <si>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</si>
  <si>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</si>
  <si>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</si>
  <si>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</si>
  <si>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</si>
  <si>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</si>
  <si>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</si>
  <si>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</si>
  <si>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</si>
  <si>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</si>
  <si>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</si>
  <si>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</si>
  <si>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</si>
  <si>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</si>
  <si>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</si>
  <si>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</si>
  <si>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</si>
  <si>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</si>
  <si>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</si>
  <si>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</si>
  <si>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</si>
  <si>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</si>
  <si>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</si>
  <si>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</si>
  <si>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</si>
  <si>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</si>
  <si>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</si>
  <si>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</si>
  <si>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</si>
  <si>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</si>
  <si>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</si>
  <si>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</si>
  <si>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</si>
  <si>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</si>
  <si>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</si>
  <si>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</si>
  <si>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</si>
  <si>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</si>
  <si>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</si>
  <si>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</si>
  <si>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</si>
  <si>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</si>
  <si>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</si>
  <si>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</si>
  <si>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</si>
  <si>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</si>
  <si>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</si>
  <si>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</si>
  <si>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</si>
  <si>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</si>
  <si>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</si>
  <si>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</si>
  <si>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</si>
  <si>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</si>
  <si>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</si>
  <si>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</si>
  <si>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</si>
  <si>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</si>
  <si>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</si>
  <si>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</si>
  <si>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</si>
  <si>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</si>
  <si>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</si>
  <si>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</si>
  <si>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</si>
  <si>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</si>
  <si>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</si>
  <si>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</si>
  <si>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</si>
  <si>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</si>
  <si>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</si>
  <si>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</si>
  <si>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</si>
  <si>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</si>
  <si>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</si>
  <si>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</si>
  <si>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</si>
  <si>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</si>
  <si>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</si>
  <si>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</si>
  <si>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</si>
  <si>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</si>
  <si>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</si>
  <si>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</si>
  <si>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</si>
  <si>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</si>
  <si>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</si>
  <si>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</si>
  <si>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</si>
  <si>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</si>
  <si>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</si>
  <si>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</si>
  <si>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</si>
  <si>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</si>
  <si>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</si>
  <si>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</si>
  <si>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</si>
  <si>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</si>
  <si>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</si>
  <si>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</si>
  <si>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</si>
  <si>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</si>
  <si>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</si>
  <si>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</si>
  <si>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</si>
  <si>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</si>
  <si>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</si>
  <si>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</si>
  <si>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</si>
  <si>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</si>
  <si>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</si>
  <si>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</si>
  <si>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</si>
  <si>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</si>
  <si>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</si>
  <si>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</si>
  <si>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</si>
  <si>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</si>
  <si>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</si>
  <si>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</si>
  <si>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</si>
  <si>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</si>
  <si>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</si>
  <si>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</si>
  <si>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</si>
  <si>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</si>
  <si>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</si>
  <si>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</si>
  <si>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</si>
  <si>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</si>
  <si>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</si>
  <si>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</si>
  <si>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</si>
  <si>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</si>
  <si>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</si>
  <si>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</si>
  <si>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</si>
  <si>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</si>
  <si>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</si>
  <si>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</si>
  <si>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</si>
  <si>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</si>
  <si>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</si>
  <si>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</si>
  <si>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</si>
  <si>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</si>
  <si>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</si>
  <si>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</si>
  <si>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</si>
  <si>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</si>
  <si>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</si>
  <si>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</si>
  <si>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</si>
  <si>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</si>
  <si>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</si>
  <si>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</si>
  <si>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</si>
  <si>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</si>
  <si>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</si>
  <si>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</si>
  <si>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</si>
  <si>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</si>
  <si>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</si>
  <si>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</si>
  <si>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</si>
  <si>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</si>
  <si>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</si>
  <si>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</si>
  <si>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</si>
  <si>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</si>
  <si>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</si>
  <si>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</si>
  <si>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</si>
  <si>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</si>
  <si>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</si>
  <si>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</si>
  <si>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</si>
  <si>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</si>
  <si>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</si>
  <si>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</si>
  <si>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</si>
  <si>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</si>
  <si>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</si>
  <si>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</si>
  <si>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</si>
  <si>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</si>
  <si>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</si>
  <si>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</si>
  <si>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</si>
  <si>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</si>
  <si>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</si>
  <si>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</si>
  <si>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</si>
  <si>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</si>
  <si>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</si>
  <si>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</si>
  <si>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</si>
  <si>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</si>
  <si>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</si>
  <si>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</si>
  <si>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</si>
  <si>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</si>
  <si>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</si>
  <si>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</si>
  <si>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</si>
  <si>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</si>
  <si>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</si>
  <si>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</si>
  <si>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</si>
  <si>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</si>
  <si>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</si>
  <si>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</si>
  <si>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</si>
  <si>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</si>
  <si>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</si>
  <si>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</si>
  <si>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</si>
  <si>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</si>
  <si>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</si>
  <si>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</si>
  <si>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</si>
  <si>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</si>
  <si>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</si>
  <si>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</si>
  <si>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</si>
  <si>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</si>
  <si>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</si>
  <si>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</si>
  <si>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</si>
  <si>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</si>
  <si>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</si>
  <si>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</si>
  <si>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</si>
  <si>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</si>
  <si>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</si>
  <si>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</si>
  <si>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</si>
  <si>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</si>
  <si>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</si>
  <si>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</si>
  <si>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</si>
  <si>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</si>
  <si>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</si>
  <si>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</si>
  <si>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</si>
  <si>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</si>
  <si>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</si>
  <si>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</si>
  <si>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</si>
  <si>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</si>
  <si>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</si>
  <si>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</si>
  <si>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</si>
  <si>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</si>
  <si>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</si>
  <si>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</si>
  <si>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</si>
  <si>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</si>
  <si>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</si>
  <si>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</si>
  <si>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</si>
  <si>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</si>
  <si>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</si>
  <si>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</si>
  <si>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</si>
  <si>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</si>
  <si>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</si>
  <si>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</si>
  <si>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</si>
  <si>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</si>
  <si>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</si>
  <si>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</si>
  <si>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</si>
  <si>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</si>
  <si>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</si>
  <si>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</si>
  <si>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</si>
  <si>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</si>
  <si>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</si>
  <si>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</si>
  <si>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</si>
  <si>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</si>
  <si>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</si>
  <si>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</si>
  <si>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</si>
  <si>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</si>
  <si>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</si>
  <si>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</si>
  <si>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</si>
  <si>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</si>
  <si>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</si>
  <si>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</si>
  <si>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</si>
  <si>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</si>
  <si>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</si>
  <si>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</si>
  <si>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</si>
  <si>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</si>
  <si>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</si>
  <si>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</si>
  <si>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</si>
  <si>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</si>
  <si>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</si>
  <si>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</si>
  <si>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</si>
  <si>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</si>
  <si>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</si>
  <si>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</si>
  <si>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</si>
  <si>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</si>
  <si>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</si>
  <si>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</si>
  <si>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</si>
  <si>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</si>
  <si>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</si>
  <si>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</si>
  <si>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</si>
  <si>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</si>
  <si>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</si>
  <si>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</si>
  <si>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</si>
  <si>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</si>
  <si>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</si>
  <si>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</si>
  <si>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</si>
  <si>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</si>
  <si>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</si>
  <si>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</si>
  <si>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</si>
  <si>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</si>
  <si>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</si>
  <si>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</si>
  <si>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</si>
  <si>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</si>
  <si>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</si>
  <si>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</si>
  <si>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</si>
  <si>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</si>
  <si>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</si>
  <si>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</si>
  <si>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</si>
  <si>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</si>
  <si>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</si>
  <si>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</si>
  <si>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</si>
  <si>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</si>
  <si>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</si>
  <si>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</si>
  <si>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</si>
  <si>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</si>
  <si>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</si>
  <si>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</si>
  <si>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</si>
  <si>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</si>
  <si>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</si>
  <si>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</si>
  <si>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</si>
  <si>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</si>
  <si>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</si>
  <si>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</si>
  <si>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</si>
  <si>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</si>
  <si>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</si>
  <si>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</si>
  <si>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</si>
  <si>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</si>
  <si>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</si>
  <si>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</si>
  <si>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</si>
  <si>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</si>
  <si>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</si>
  <si>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</si>
  <si>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</si>
  <si>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</si>
  <si>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</si>
  <si>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</si>
  <si>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</si>
  <si>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</si>
  <si>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</si>
  <si>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</si>
  <si>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</si>
  <si>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</si>
  <si>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</si>
  <si>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</si>
  <si>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</si>
  <si>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</si>
  <si>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</si>
  <si>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</si>
  <si>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</si>
  <si>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</si>
  <si>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</si>
  <si>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</si>
  <si>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</si>
  <si>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</si>
  <si>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</si>
  <si>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</si>
  <si>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</si>
  <si>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</si>
  <si>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</si>
  <si>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</si>
  <si>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</si>
  <si>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</si>
  <si>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</si>
  <si>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</si>
  <si>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</si>
  <si>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</si>
  <si>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</si>
  <si>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</si>
  <si>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</si>
  <si>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</si>
  <si>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</si>
  <si>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</si>
  <si>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</si>
  <si>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</si>
  <si>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</si>
  <si>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</si>
  <si>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</si>
  <si>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</si>
  <si>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</si>
  <si>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</si>
  <si>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</si>
  <si>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</si>
  <si>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</si>
  <si>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</si>
  <si>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</si>
  <si>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</si>
  <si>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</si>
  <si>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</si>
  <si>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</si>
  <si>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</si>
  <si>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</si>
  <si>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</si>
  <si>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</si>
  <si>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</si>
  <si>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</si>
  <si>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</si>
  <si>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</si>
  <si>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</si>
  <si>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</si>
  <si>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</si>
  <si>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</si>
  <si>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</si>
  <si>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</si>
  <si>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</si>
  <si>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</si>
  <si>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</si>
  <si>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</si>
  <si>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</si>
  <si>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</si>
  <si>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</si>
  <si>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</si>
  <si>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</si>
  <si>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</si>
  <si>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</si>
  <si>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</si>
  <si>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</si>
  <si>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</si>
  <si>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</si>
  <si>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</si>
  <si>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</si>
  <si>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</si>
  <si>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</si>
  <si>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</si>
  <si>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</si>
  <si>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</si>
  <si>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</si>
  <si>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</si>
  <si>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</si>
  <si>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</si>
  <si>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</si>
  <si>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</si>
  <si>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</si>
  <si>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</si>
  <si>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</si>
  <si>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</si>
  <si>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</si>
  <si>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</si>
  <si>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</si>
  <si>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</si>
  <si>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</si>
  <si>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</si>
  <si>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</si>
  <si>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</si>
  <si>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</si>
  <si>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</si>
  <si>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</si>
  <si>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</si>
  <si>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</si>
  <si>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</si>
  <si>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</si>
  <si>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</si>
  <si>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</si>
  <si>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</si>
  <si>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</si>
  <si>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</si>
  <si>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</si>
  <si>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</si>
  <si>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</si>
  <si>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</si>
  <si>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</si>
  <si>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</si>
  <si>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</si>
  <si>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</si>
  <si>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</si>
  <si>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</si>
  <si>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</si>
  <si>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</si>
  <si>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</si>
  <si>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</si>
  <si>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</si>
  <si>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</si>
  <si>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</si>
  <si>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</si>
  <si>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</si>
  <si>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</si>
  <si>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</si>
  <si>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</si>
  <si>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</si>
  <si>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</si>
  <si>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</si>
  <si>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</si>
  <si>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</si>
  <si>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</si>
  <si>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</si>
  <si>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</si>
  <si>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</si>
  <si>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</si>
  <si>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</si>
  <si>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</si>
  <si>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</si>
  <si>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</si>
  <si>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</si>
  <si>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</si>
  <si>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</si>
  <si>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</si>
  <si>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</si>
  <si>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</si>
  <si>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</si>
  <si>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</si>
  <si>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</si>
  <si>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</si>
  <si>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</si>
  <si>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</si>
  <si>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</si>
  <si>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</si>
  <si>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</si>
  <si>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</si>
  <si>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</si>
  <si>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</si>
  <si>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</si>
  <si>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</si>
  <si>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</si>
  <si>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</si>
  <si>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</si>
  <si>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</si>
  <si>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</si>
  <si>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</si>
  <si>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</si>
  <si>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</si>
  <si>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</si>
  <si>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</si>
  <si>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</si>
  <si>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</si>
  <si>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</si>
  <si>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</si>
  <si>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</si>
  <si>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</si>
  <si>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</si>
  <si>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</si>
  <si>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</si>
  <si>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</si>
  <si>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</si>
  <si>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</si>
  <si>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</si>
  <si>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</si>
  <si>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</si>
  <si>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</si>
  <si>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</si>
  <si>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</si>
  <si>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</si>
  <si>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</si>
  <si>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</si>
  <si>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</si>
  <si>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</si>
  <si>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</si>
  <si>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</si>
  <si>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</si>
  <si>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</si>
  <si>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</si>
  <si>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</si>
  <si>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</si>
  <si>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</si>
  <si>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</si>
  <si>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</si>
  <si>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</si>
  <si>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</si>
  <si>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</si>
  <si>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</si>
  <si>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</si>
  <si>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</si>
  <si>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</si>
  <si>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</si>
  <si>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</si>
  <si>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</si>
  <si>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</si>
  <si>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</si>
  <si>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</si>
  <si>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</si>
  <si>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</si>
  <si>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</si>
  <si>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</si>
  <si>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</si>
  <si>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</si>
  <si>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</si>
  <si>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</si>
  <si>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</si>
  <si>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</si>
  <si>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</si>
  <si>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</si>
  <si>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</si>
  <si>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</si>
  <si>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</si>
  <si>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</si>
  <si>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</si>
  <si>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</si>
  <si>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</si>
  <si>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</si>
  <si>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</si>
  <si>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</si>
  <si>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</si>
  <si>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</si>
  <si>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</si>
  <si>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</si>
  <si>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</si>
  <si>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</si>
  <si>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</si>
  <si>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</si>
  <si>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</si>
  <si>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</si>
  <si>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</si>
  <si>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</si>
  <si>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</si>
  <si>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</si>
  <si>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</si>
  <si>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</si>
  <si>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</si>
  <si>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</si>
  <si>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</si>
  <si>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</si>
  <si>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</si>
  <si>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</si>
  <si>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</si>
  <si>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</si>
  <si>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</si>
  <si>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</si>
  <si>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</si>
  <si>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</si>
  <si>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</si>
  <si>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</si>
  <si>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</si>
  <si>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</si>
  <si>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</si>
  <si>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</si>
  <si>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</si>
  <si>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</si>
  <si>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</si>
  <si>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</si>
  <si>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</si>
  <si>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</si>
  <si>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</si>
  <si>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</si>
  <si>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</si>
  <si>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</si>
  <si>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</si>
  <si>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</si>
  <si>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</si>
  <si>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</si>
  <si>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</si>
  <si>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</si>
  <si>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</si>
  <si>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</si>
  <si>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</si>
  <si>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</si>
  <si>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</si>
  <si>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</si>
  <si>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</si>
  <si>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</si>
  <si>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</si>
  <si>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</si>
  <si>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</si>
  <si>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</si>
  <si>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</si>
  <si>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</si>
  <si>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</si>
  <si>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</si>
  <si>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</si>
  <si>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</si>
  <si>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</si>
  <si>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</si>
  <si>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</si>
  <si>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</si>
  <si>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</si>
  <si>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</si>
  <si>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</si>
  <si>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</si>
  <si>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</si>
  <si>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</si>
  <si>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</si>
  <si>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</si>
  <si>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</si>
  <si>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</si>
  <si>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</si>
  <si>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</si>
  <si>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</si>
  <si>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</si>
  <si>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</si>
  <si>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</si>
  <si>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</si>
  <si>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</si>
  <si>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</si>
  <si>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</si>
  <si>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</si>
  <si>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</si>
  <si>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</si>
  <si>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</si>
  <si>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</si>
  <si>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</si>
  <si>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</si>
  <si>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</si>
  <si>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</si>
  <si>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</si>
  <si>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</si>
  <si>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</si>
  <si>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</si>
  <si>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</si>
  <si>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</si>
  <si>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</si>
  <si>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</si>
  <si>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</si>
  <si>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</si>
  <si>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</si>
  <si>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</si>
  <si>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</si>
  <si>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</si>
  <si>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</si>
  <si>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</si>
  <si>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</si>
  <si>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</si>
  <si>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</si>
  <si>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</si>
  <si>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</si>
  <si>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</si>
  <si>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</si>
  <si>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</si>
  <si>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</si>
  <si>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</si>
  <si>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</si>
  <si>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</si>
  <si>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</si>
  <si>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</si>
  <si>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</si>
  <si>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</si>
  <si>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</si>
  <si>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</si>
  <si>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</si>
  <si>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</si>
  <si>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</si>
  <si>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</si>
  <si>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</si>
  <si>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</si>
  <si>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</si>
  <si>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</si>
  <si>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</si>
  <si>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</si>
  <si>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</si>
  <si>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</si>
  <si>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</si>
  <si>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</si>
  <si>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</si>
  <si>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</si>
  <si>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</si>
  <si>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</si>
  <si>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</si>
  <si>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</si>
  <si>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</si>
  <si>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</si>
  <si>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</si>
  <si>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</si>
  <si>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</si>
  <si>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</si>
  <si>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</si>
  <si>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</si>
  <si>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</si>
  <si>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</si>
  <si>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</si>
  <si>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</si>
  <si>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</si>
  <si>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</si>
  <si>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</si>
  <si>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</si>
  <si>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</si>
  <si>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</si>
  <si>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</si>
  <si>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</si>
  <si>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</si>
  <si>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</si>
  <si>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</si>
  <si>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</si>
  <si>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</si>
  <si>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</si>
  <si>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</si>
  <si>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</si>
  <si>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</si>
  <si>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</si>
  <si>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</si>
  <si>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</si>
  <si>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</si>
  <si>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</si>
  <si>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</si>
  <si>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</si>
  <si>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</si>
  <si>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</si>
  <si>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</si>
  <si>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</si>
  <si>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</si>
  <si>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</si>
  <si>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</si>
  <si>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</si>
  <si>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</si>
  <si>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</si>
  <si>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</si>
  <si>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</si>
  <si>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</si>
  <si>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</si>
  <si>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</si>
  <si>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</si>
  <si>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</si>
  <si>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</si>
  <si>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</si>
  <si>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</si>
  <si>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</si>
  <si>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</si>
  <si>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</si>
  <si>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</si>
  <si>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</si>
  <si>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</si>
  <si>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</si>
  <si>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</si>
  <si>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</si>
  <si>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</si>
  <si>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</si>
  <si>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</si>
  <si>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</si>
  <si>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</si>
  <si>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</si>
  <si>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</si>
  <si>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</si>
  <si>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</si>
  <si>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</si>
  <si>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</si>
  <si>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</si>
  <si>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</si>
  <si>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</si>
  <si>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</si>
  <si>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</si>
  <si>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</si>
  <si>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</si>
  <si>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</si>
  <si>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</si>
  <si>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</si>
  <si>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</si>
  <si>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</si>
  <si>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</si>
  <si>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</si>
  <si>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</si>
  <si>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</si>
  <si>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</si>
  <si>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</si>
  <si>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</si>
  <si>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</si>
  <si>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</si>
  <si>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</si>
  <si>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</si>
  <si>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</si>
  <si>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</si>
  <si>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</si>
  <si>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</si>
  <si>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</si>
  <si>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</si>
  <si>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</si>
  <si>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</si>
  <si>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</si>
  <si>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</si>
  <si>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</si>
  <si>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</si>
  <si>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</si>
  <si>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</si>
  <si>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</si>
  <si>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</si>
  <si>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</si>
  <si>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</si>
  <si>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</si>
  <si>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</si>
  <si>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</si>
  <si>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</si>
  <si>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</si>
  <si>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</si>
  <si>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</si>
  <si>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</si>
  <si>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</si>
  <si>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</si>
  <si>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</si>
  <si>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</si>
  <si>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</si>
  <si>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</si>
  <si>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</si>
  <si>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</si>
  <si>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</si>
  <si>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</si>
  <si>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</si>
  <si>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</si>
  <si>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</si>
  <si>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</si>
  <si>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</si>
  <si>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</si>
  <si>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</si>
  <si>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</si>
  <si>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</si>
  <si>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</si>
  <si>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</si>
  <si>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</si>
  <si>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</si>
  <si>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</si>
  <si>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</si>
  <si>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</si>
  <si>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</si>
  <si>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</si>
  <si>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</si>
  <si>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</si>
  <si>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</si>
  <si>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</si>
  <si>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</si>
  <si>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</si>
  <si>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</si>
  <si>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</si>
  <si>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</si>
  <si>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</si>
  <si>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</si>
  <si>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</si>
  <si>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</si>
  <si>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</si>
  <si>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</si>
  <si>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</si>
  <si>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</si>
  <si>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</si>
  <si>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</si>
  <si>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</si>
  <si>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</si>
  <si>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</si>
  <si>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</si>
  <si>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</si>
  <si>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</si>
  <si>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</si>
  <si>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</si>
  <si>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</si>
  <si>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</si>
  <si>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</si>
  <si>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</si>
  <si>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</si>
  <si>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</si>
  <si>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</si>
  <si>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</si>
  <si>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</si>
  <si>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</si>
  <si>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</si>
  <si>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</si>
  <si>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</si>
  <si>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</si>
  <si>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</si>
  <si>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</si>
  <si>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</si>
  <si>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</si>
  <si>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</si>
  <si>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</si>
  <si>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</si>
  <si>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</si>
  <si>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</si>
  <si>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</si>
  <si>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</si>
  <si>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</si>
  <si>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</si>
  <si>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</si>
  <si>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</si>
  <si>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</si>
  <si>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</si>
  <si>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</si>
  <si>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</si>
  <si>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</si>
  <si>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</si>
  <si>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</si>
  <si>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</si>
  <si>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</si>
  <si>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</si>
  <si>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</si>
  <si>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</si>
  <si>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</si>
  <si>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</si>
  <si>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</si>
  <si>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</si>
  <si>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</si>
  <si>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</si>
  <si>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</si>
  <si>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</si>
  <si>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</si>
  <si>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</si>
  <si>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</si>
  <si>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</si>
  <si>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</si>
  <si>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</si>
  <si>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</si>
  <si>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</si>
  <si>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</si>
  <si>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</si>
  <si>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</si>
  <si>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</si>
  <si>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</si>
  <si>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</si>
  <si>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</si>
  <si>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</si>
  <si>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</si>
  <si>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</si>
  <si>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</si>
  <si>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</si>
  <si>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</si>
  <si>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</si>
  <si>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</si>
  <si>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</si>
  <si>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</si>
  <si>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</si>
  <si>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</si>
  <si>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</si>
  <si>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</si>
  <si>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</si>
  <si>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</si>
  <si>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</si>
  <si>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</si>
  <si>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</si>
  <si>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</si>
  <si>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</si>
  <si>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</si>
  <si>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</si>
  <si>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</si>
  <si>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</si>
  <si>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</si>
  <si>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</si>
  <si>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</si>
  <si>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</si>
  <si>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</si>
  <si>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</si>
  <si>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</si>
  <si>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</si>
  <si>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</si>
  <si>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</si>
  <si>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</si>
  <si>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</si>
  <si>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</si>
  <si>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</si>
  <si>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</si>
  <si>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</si>
  <si>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</si>
  <si>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</si>
  <si>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</si>
  <si>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</si>
  <si>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</si>
  <si>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</si>
  <si>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</si>
  <si>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</si>
  <si>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</si>
  <si>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</si>
  <si>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</si>
  <si>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</si>
  <si>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</si>
  <si>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</si>
  <si>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</si>
  <si>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</si>
  <si>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</si>
  <si>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</si>
  <si>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</si>
  <si>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</si>
  <si>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</si>
  <si>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</si>
  <si>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</si>
  <si>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</si>
  <si>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</si>
  <si>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</si>
  <si>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</si>
  <si>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</si>
  <si>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</si>
  <si>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</si>
  <si>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</si>
  <si>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</si>
  <si>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</si>
  <si>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</si>
  <si>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</si>
  <si>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</si>
  <si>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</si>
  <si>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</si>
  <si>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</si>
  <si>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</si>
  <si>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</si>
  <si>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</si>
  <si>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</si>
  <si>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</si>
  <si>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</si>
  <si>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</si>
  <si>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</si>
  <si>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</si>
  <si>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</si>
  <si>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</si>
  <si>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</si>
  <si>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</si>
  <si>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</si>
  <si>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</si>
  <si>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</si>
  <si>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</si>
  <si>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</si>
  <si>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</si>
  <si>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</si>
  <si>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</si>
  <si>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</si>
  <si>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</si>
  <si>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</si>
  <si>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</si>
  <si>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</si>
  <si>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</si>
  <si>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</si>
  <si>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</si>
  <si>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</si>
  <si>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</si>
  <si>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</si>
  <si>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</si>
  <si>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</si>
  <si>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</si>
  <si>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</si>
  <si>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</si>
  <si>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</si>
  <si>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</si>
  <si>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</si>
  <si>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</si>
  <si>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</si>
  <si>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</si>
  <si>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</si>
  <si>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</si>
  <si>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</si>
  <si>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</si>
  <si>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</si>
  <si>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</si>
  <si>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</si>
  <si>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</si>
  <si>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</si>
  <si>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</si>
  <si>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</si>
  <si>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</si>
  <si>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</si>
  <si>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</si>
  <si>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</si>
  <si>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</si>
  <si>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</si>
  <si>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</si>
  <si>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</si>
  <si>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</si>
  <si>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</si>
  <si>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</si>
  <si>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</si>
  <si>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</si>
  <si>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</si>
  <si>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</si>
  <si>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</si>
  <si>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</si>
  <si>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</si>
  <si>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</si>
  <si>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</si>
  <si>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</si>
  <si>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</si>
  <si>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</si>
  <si>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</si>
  <si>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</si>
  <si>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</si>
  <si>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</si>
  <si>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</si>
  <si>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</si>
  <si>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</si>
  <si>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</si>
  <si>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</si>
  <si>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</si>
  <si>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</si>
  <si>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</si>
  <si>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</si>
  <si>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</si>
  <si>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</si>
  <si>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</si>
  <si>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</si>
  <si>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</si>
  <si>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</si>
  <si>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</si>
  <si>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</si>
  <si>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</si>
  <si>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</si>
  <si>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</si>
  <si>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</si>
  <si>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</si>
  <si>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</si>
  <si>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</si>
  <si>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</si>
  <si>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</si>
  <si>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</si>
  <si>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</si>
  <si>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</si>
  <si>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</si>
  <si>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</si>
  <si>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</si>
  <si>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</si>
  <si>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</si>
  <si>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</si>
  <si>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</si>
  <si>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</si>
  <si>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</si>
  <si>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</si>
  <si>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</si>
  <si>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</si>
  <si>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</si>
  <si>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</si>
  <si>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</si>
  <si>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</si>
  <si>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</si>
  <si>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</si>
  <si>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</si>
  <si>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</si>
  <si>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</si>
  <si>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</si>
  <si>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</si>
  <si>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</si>
  <si>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</si>
  <si>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</si>
  <si>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</si>
  <si>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</si>
  <si>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</si>
  <si>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</si>
  <si>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</si>
  <si>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</si>
  <si>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</si>
  <si>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</si>
  <si>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</si>
  <si>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</si>
  <si>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</si>
  <si>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</si>
  <si>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</si>
  <si>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</si>
  <si>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</si>
  <si>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</si>
  <si>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</si>
  <si>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</si>
  <si>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</si>
  <si>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</si>
  <si>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</si>
  <si>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</si>
  <si>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</si>
  <si>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</si>
  <si>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</si>
  <si>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</si>
  <si>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</si>
  <si>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</si>
  <si>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</si>
  <si>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</si>
  <si>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</si>
  <si>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</si>
  <si>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</si>
  <si>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</si>
  <si>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</si>
  <si>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</si>
  <si>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</si>
  <si>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</si>
  <si>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</si>
  <si>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</si>
  <si>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</si>
  <si>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</si>
  <si>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</si>
  <si>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</si>
  <si>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</si>
  <si>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</si>
  <si>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</si>
  <si>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</si>
  <si>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</si>
  <si>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</si>
  <si>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</si>
  <si>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</si>
  <si>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</si>
  <si>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</si>
  <si>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</si>
  <si>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</si>
  <si>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</si>
  <si>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</si>
  <si>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</si>
  <si>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</si>
  <si>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</si>
  <si>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</si>
  <si>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</si>
  <si>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</si>
  <si>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</si>
  <si>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</si>
  <si>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</si>
  <si>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</si>
  <si>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</si>
  <si>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</si>
  <si>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</si>
  <si>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</si>
  <si>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</si>
  <si>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</si>
  <si>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</si>
  <si>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</si>
  <si>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</si>
  <si>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</si>
  <si>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</si>
  <si>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</si>
  <si>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</si>
  <si>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</si>
  <si>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</si>
  <si>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</si>
  <si>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</si>
  <si>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</si>
  <si>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</si>
  <si>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</si>
  <si>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</si>
  <si>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</si>
  <si>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</si>
  <si>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</si>
  <si>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</si>
  <si>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</si>
  <si>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</si>
  <si>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</si>
  <si>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</si>
  <si>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</si>
  <si>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</si>
  <si>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</si>
  <si>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</si>
  <si>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</si>
  <si>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</si>
  <si>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</si>
  <si>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</si>
  <si>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</si>
  <si>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</si>
  <si>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</si>
  <si>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</si>
  <si>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</si>
  <si>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</si>
  <si>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</si>
  <si>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</si>
  <si>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</si>
  <si>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</si>
  <si>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</si>
  <si>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</si>
  <si>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</si>
  <si>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</si>
  <si>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</si>
  <si>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</si>
  <si>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</si>
  <si>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</si>
  <si>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</si>
  <si>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</si>
  <si>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</si>
  <si>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</si>
  <si>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</si>
  <si>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</si>
  <si>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</si>
  <si>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</si>
  <si>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</si>
  <si>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</si>
  <si>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</si>
  <si>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</si>
  <si>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</si>
  <si>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</si>
  <si>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</si>
  <si>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</si>
  <si>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</si>
  <si>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</si>
  <si>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</si>
  <si>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</si>
  <si>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</si>
  <si>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</si>
  <si>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</si>
  <si>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</si>
  <si>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</si>
  <si>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</si>
  <si>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</si>
  <si>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</si>
  <si>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</si>
  <si>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</si>
  <si>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</si>
  <si>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</si>
  <si>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</si>
  <si>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</si>
  <si>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</si>
  <si>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</si>
  <si>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</si>
  <si>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</si>
  <si>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</si>
  <si>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</si>
  <si>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</si>
  <si>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</si>
  <si>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</si>
  <si>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</si>
  <si>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</si>
  <si>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</si>
  <si>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</si>
  <si>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</si>
  <si>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</si>
  <si>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</si>
  <si>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</si>
  <si>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</si>
  <si>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</si>
  <si>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</si>
  <si>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</si>
  <si>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</si>
  <si>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</si>
  <si>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</si>
  <si>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</si>
  <si>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</si>
  <si>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</si>
  <si>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</si>
  <si>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</si>
  <si>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</si>
  <si>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</si>
  <si>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</si>
  <si>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</si>
  <si>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</si>
  <si>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</si>
  <si>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</si>
  <si>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</si>
  <si>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</si>
  <si>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</si>
  <si>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</si>
  <si>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</si>
  <si>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</si>
  <si>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</si>
  <si>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</si>
  <si>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</si>
  <si>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</si>
  <si>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</si>
  <si>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</si>
  <si>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</si>
  <si>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</si>
  <si>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</si>
  <si>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</si>
  <si>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</si>
  <si>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</si>
  <si>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</si>
  <si>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</si>
  <si>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</si>
  <si>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</si>
  <si>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</si>
  <si>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</si>
  <si>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</si>
  <si>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</si>
  <si>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</si>
  <si>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</si>
  <si>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</si>
  <si>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</si>
  <si>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</si>
  <si>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</si>
  <si>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</si>
  <si>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</si>
  <si>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</si>
  <si>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</si>
  <si>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</si>
  <si>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</si>
  <si>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</si>
  <si>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</si>
  <si>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</si>
  <si>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</si>
  <si>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</si>
  <si>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</si>
  <si>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</si>
  <si>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</si>
  <si>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</si>
  <si>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</si>
  <si>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</si>
  <si>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</si>
  <si>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</si>
  <si>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</si>
  <si>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</si>
  <si>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</si>
  <si>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</si>
  <si>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</si>
  <si>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</si>
  <si>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</si>
  <si>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</si>
  <si>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</si>
  <si>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</si>
  <si>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</si>
  <si>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</si>
  <si>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</si>
  <si>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</si>
  <si>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</si>
  <si>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</si>
  <si>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</si>
  <si>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</si>
  <si>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</si>
  <si>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</si>
  <si>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</si>
  <si>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</si>
  <si>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</si>
  <si>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</si>
  <si>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</si>
  <si>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</si>
  <si>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</si>
  <si>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</si>
  <si>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</si>
  <si>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</si>
  <si>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</si>
  <si>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</si>
  <si>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</si>
  <si>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</si>
  <si>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</si>
  <si>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</si>
  <si>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</si>
  <si>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</si>
  <si>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</si>
  <si>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</si>
  <si>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</si>
  <si>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</si>
  <si>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</si>
  <si>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</si>
  <si>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</si>
  <si>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</si>
  <si>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</si>
  <si>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</si>
  <si>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</si>
  <si>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</si>
  <si>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</si>
  <si>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</si>
  <si>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</si>
  <si>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</si>
  <si>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</si>
  <si>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</si>
  <si>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</si>
  <si>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</si>
  <si>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</si>
  <si>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</si>
  <si>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</si>
  <si>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</si>
  <si>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</si>
  <si>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</si>
  <si>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</si>
  <si>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</si>
  <si>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</si>
  <si>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</si>
  <si>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</si>
  <si>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</si>
  <si>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</si>
  <si>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</si>
  <si>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</si>
  <si>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</si>
  <si>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</si>
  <si>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</si>
  <si>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</si>
  <si>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</si>
  <si>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</si>
  <si>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</si>
  <si>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</si>
  <si>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</si>
  <si>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</si>
  <si>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</si>
  <si>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</si>
  <si>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</si>
  <si>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</si>
  <si>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</si>
  <si>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</si>
  <si>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</si>
  <si>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</si>
  <si>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</si>
  <si>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</si>
  <si>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</si>
  <si>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</si>
  <si>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</si>
  <si>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</si>
  <si>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</si>
  <si>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</si>
  <si>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</si>
  <si>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</si>
  <si>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</si>
  <si>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</si>
  <si>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</si>
  <si>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</si>
  <si>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</si>
  <si>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</si>
  <si>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</si>
  <si>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</si>
  <si>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</si>
  <si>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</si>
  <si>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</si>
  <si>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</si>
  <si>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</si>
  <si>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</si>
  <si>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</si>
  <si>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</si>
  <si>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</si>
  <si>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</si>
  <si>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</si>
  <si>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</si>
  <si>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</si>
  <si>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</si>
  <si>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</si>
  <si>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</si>
  <si>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</si>
  <si>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</si>
  <si>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</si>
  <si>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</si>
  <si>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</si>
  <si>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</si>
  <si>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</si>
  <si>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</si>
  <si>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</si>
  <si>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</si>
  <si>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</si>
  <si>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</si>
  <si>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</si>
  <si>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</si>
  <si>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</si>
  <si>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</si>
  <si>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</si>
  <si>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</si>
  <si>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</si>
  <si>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</si>
  <si>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</si>
  <si>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</si>
  <si>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</si>
  <si>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</si>
  <si>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</si>
  <si>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</si>
  <si>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</si>
  <si>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</si>
  <si>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</si>
  <si>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</si>
  <si>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</si>
  <si>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</si>
  <si>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</si>
  <si>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</si>
  <si>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</si>
  <si>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</si>
  <si>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</si>
  <si>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</si>
  <si>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</si>
  <si>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</si>
  <si>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</si>
  <si>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</si>
  <si>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</si>
  <si>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</si>
  <si>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</si>
  <si>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</si>
  <si>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</si>
  <si>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</si>
  <si>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</si>
  <si>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</si>
  <si>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</si>
  <si>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</si>
  <si>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</si>
  <si>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</si>
  <si>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</si>
  <si>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</si>
  <si>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</si>
  <si>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</si>
  <si>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</si>
  <si>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</si>
  <si>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</si>
  <si>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</si>
  <si>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</si>
  <si>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</si>
  <si>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</si>
  <si>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</si>
  <si>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</si>
  <si>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</si>
  <si>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</si>
  <si>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</si>
  <si>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</si>
  <si>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</si>
  <si>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</si>
  <si>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</si>
  <si>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</si>
  <si>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</si>
  <si>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</si>
  <si>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</si>
  <si>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</si>
  <si>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</si>
  <si>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</si>
  <si>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</si>
  <si>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</si>
  <si>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</si>
  <si>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</si>
  <si>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</si>
  <si>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</si>
  <si>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</si>
  <si>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</si>
  <si>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</si>
  <si>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</si>
  <si>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</si>
  <si>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</si>
  <si>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</si>
  <si>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</si>
  <si>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</si>
  <si>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</si>
  <si>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</si>
  <si>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</si>
  <si>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</si>
  <si>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</si>
  <si>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</si>
  <si>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</si>
  <si>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</si>
  <si>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</si>
  <si>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</si>
  <si>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</si>
  <si>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</si>
  <si>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</si>
  <si>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</si>
  <si>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</si>
  <si>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</si>
  <si>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</si>
  <si>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</si>
  <si>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</si>
  <si>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</si>
  <si>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</si>
  <si>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</si>
  <si>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</si>
  <si>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</si>
  <si>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</si>
  <si>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</si>
  <si>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</si>
  <si>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</si>
  <si>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</si>
  <si>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</si>
  <si>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</si>
  <si>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</si>
  <si>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</si>
  <si>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</si>
  <si>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</si>
  <si>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</si>
  <si>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</si>
  <si>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</si>
  <si>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</si>
  <si>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</si>
  <si>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</si>
  <si>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</si>
  <si>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</si>
  <si>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</si>
  <si>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</si>
  <si>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</si>
  <si>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</si>
  <si>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</si>
  <si>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</si>
  <si>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</si>
  <si>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</si>
  <si>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</si>
  <si>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</si>
  <si>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</si>
  <si>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</si>
  <si>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</si>
  <si>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</si>
  <si>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</si>
  <si>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</si>
  <si>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</si>
  <si>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</si>
  <si>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</si>
  <si>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</si>
  <si>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</si>
  <si>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</si>
  <si>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</si>
  <si>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</si>
  <si>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</si>
  <si>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</si>
  <si>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</si>
  <si>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</si>
  <si>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</si>
  <si>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</si>
  <si>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</si>
  <si>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</si>
  <si>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</si>
  <si>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</si>
  <si>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</si>
  <si>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</si>
  <si>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</si>
  <si>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</si>
  <si>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</si>
  <si>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</si>
  <si>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</si>
  <si>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</si>
  <si>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</si>
  <si>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</si>
  <si>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</si>
  <si>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</si>
  <si>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</si>
  <si>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</si>
  <si>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</si>
  <si>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</si>
  <si>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</si>
  <si>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</si>
  <si>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</si>
  <si>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</si>
  <si>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</si>
  <si>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</si>
  <si>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</si>
  <si>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</si>
  <si>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</si>
  <si>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</si>
  <si>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</si>
  <si>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</si>
  <si>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</si>
  <si>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</si>
  <si>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</si>
  <si>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</si>
  <si>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</si>
  <si>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</si>
  <si>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</si>
  <si>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</si>
  <si>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</si>
  <si>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</si>
  <si>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</si>
  <si>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</si>
  <si>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</si>
  <si>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</si>
  <si>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</si>
  <si>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</si>
  <si>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</si>
  <si>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</si>
  <si>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</si>
  <si>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</si>
  <si>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</si>
  <si>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</si>
  <si>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</si>
  <si>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</si>
  <si>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</si>
  <si>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</si>
  <si>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</si>
  <si>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</si>
  <si>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</si>
  <si>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</si>
  <si>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</si>
  <si>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</si>
  <si>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</si>
  <si>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</si>
  <si>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</si>
  <si>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</si>
  <si>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</si>
  <si>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</si>
  <si>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</si>
  <si>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</si>
  <si>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</si>
  <si>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</si>
  <si>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</si>
  <si>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</si>
  <si>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</si>
  <si>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</si>
  <si>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</si>
  <si>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</si>
  <si>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</si>
  <si>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</si>
  <si>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</si>
  <si>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</si>
  <si>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</si>
  <si>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</si>
  <si>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</si>
  <si>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</si>
  <si>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</si>
  <si>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</si>
  <si>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</si>
  <si>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</si>
  <si>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</si>
  <si>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</si>
  <si>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</si>
  <si>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</si>
  <si>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</si>
  <si>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</si>
  <si>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</si>
  <si>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</si>
  <si>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</si>
  <si>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</si>
  <si>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</si>
  <si>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</si>
  <si>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</si>
  <si>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</si>
  <si>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</si>
  <si>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</si>
  <si>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</si>
  <si>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</si>
  <si>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</si>
  <si>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</si>
  <si>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</si>
  <si>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</si>
  <si>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</si>
  <si>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</si>
  <si>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</si>
  <si>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</si>
  <si>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</si>
  <si>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</si>
  <si>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</si>
  <si>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</si>
  <si>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</si>
  <si>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</si>
  <si>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</si>
  <si>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</si>
  <si>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</si>
  <si>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</si>
  <si>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</si>
  <si>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</si>
  <si>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</si>
  <si>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</si>
  <si>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</si>
  <si>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</si>
  <si>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</si>
  <si>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</si>
  <si>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</si>
  <si>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</si>
  <si>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</si>
  <si>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</si>
  <si>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</si>
  <si>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</si>
  <si>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</si>
  <si>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</si>
  <si>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</si>
  <si>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</si>
  <si>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</si>
  <si>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</si>
  <si>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</si>
  <si>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</si>
  <si>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</si>
  <si>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</si>
  <si>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</si>
  <si>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</si>
  <si>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</si>
  <si>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</si>
  <si>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</si>
  <si>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</si>
  <si>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</si>
  <si>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</si>
  <si>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</si>
  <si>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</si>
  <si>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</si>
  <si>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</si>
  <si>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</si>
  <si>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</si>
  <si>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</si>
  <si>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</si>
  <si>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</si>
  <si>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</si>
  <si>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</si>
  <si>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</si>
  <si>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</si>
  <si>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</si>
  <si>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</si>
  <si>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</si>
  <si>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</si>
  <si>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</si>
  <si>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</si>
  <si>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</si>
  <si>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</si>
  <si>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</si>
  <si>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</si>
  <si>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</si>
  <si>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</si>
  <si>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</si>
  <si>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</si>
  <si>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</si>
  <si>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</si>
  <si>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</si>
  <si>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</si>
  <si>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</si>
  <si>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</si>
  <si>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</si>
  <si>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</si>
  <si>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</si>
  <si>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</si>
  <si>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</si>
  <si>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</si>
  <si>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</si>
  <si>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</si>
  <si>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</si>
  <si>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</si>
  <si>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</si>
  <si>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</si>
  <si>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</si>
  <si>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</si>
  <si>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</si>
  <si>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</si>
  <si>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</si>
  <si>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</si>
  <si>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</si>
  <si>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</si>
  <si>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</si>
  <si>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</si>
  <si>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</si>
  <si>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</si>
  <si>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</si>
  <si>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</si>
  <si>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</si>
  <si>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</si>
  <si>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</si>
  <si>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</si>
  <si>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</si>
  <si>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</si>
  <si>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</si>
  <si>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</si>
  <si>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</si>
  <si>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</si>
  <si>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</si>
  <si>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</si>
  <si>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</si>
  <si>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</si>
  <si>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</si>
  <si>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</si>
  <si>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</si>
  <si>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</si>
  <si>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</si>
  <si>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</si>
  <si>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</si>
  <si>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</si>
  <si>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</si>
  <si>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</si>
  <si>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</si>
  <si>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</si>
  <si>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</si>
  <si>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</si>
  <si>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</si>
  <si>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</si>
  <si>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</si>
  <si>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</si>
  <si>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</si>
  <si>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</si>
  <si>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</si>
  <si>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</si>
  <si>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</si>
  <si>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</si>
  <si>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</si>
  <si>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</si>
  <si>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</si>
  <si>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</si>
  <si>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</si>
  <si>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</si>
  <si>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</si>
  <si>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</si>
  <si>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</si>
  <si>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</si>
  <si>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</si>
  <si>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</si>
  <si>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</si>
  <si>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</si>
  <si>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</si>
  <si>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</si>
  <si>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</si>
  <si>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</si>
  <si>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</si>
  <si>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</si>
  <si>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</si>
  <si>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</si>
  <si>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</si>
  <si>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</si>
  <si>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</si>
  <si>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</si>
  <si>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</si>
  <si>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</si>
  <si>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</si>
  <si>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</si>
  <si>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</si>
  <si>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</si>
  <si>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</si>
  <si>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</si>
  <si>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</si>
  <si>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</si>
  <si>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</si>
  <si>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</si>
  <si>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</si>
  <si>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</si>
  <si>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</si>
  <si>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</si>
  <si>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</si>
  <si>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</si>
  <si>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</si>
  <si>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</si>
  <si>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</si>
  <si>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</si>
  <si>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</si>
  <si>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</si>
  <si>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</si>
  <si>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</si>
  <si>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</si>
  <si>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</si>
  <si>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</si>
  <si>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</si>
  <si>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</si>
  <si>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</si>
  <si>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</si>
  <si>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</si>
  <si>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</si>
  <si>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</si>
  <si>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</si>
  <si>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</si>
  <si>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</si>
  <si>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</si>
  <si>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</si>
  <si>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</si>
  <si>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</si>
  <si>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</si>
  <si>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</si>
  <si>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</si>
  <si>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</si>
  <si>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</si>
  <si>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</si>
  <si>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</si>
  <si>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</si>
  <si>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</si>
  <si>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</si>
  <si>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</si>
  <si>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</si>
  <si>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</si>
  <si>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</si>
  <si>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</si>
  <si>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</si>
  <si>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</si>
  <si>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</si>
  <si>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</si>
  <si>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</si>
  <si>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</si>
  <si>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</si>
  <si>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</si>
  <si>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</si>
  <si>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</si>
  <si>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</si>
  <si>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</si>
  <si>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</si>
  <si>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</si>
  <si>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</si>
  <si>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</si>
  <si>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</si>
  <si>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</si>
  <si>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</si>
  <si>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</si>
  <si>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</si>
  <si>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</si>
  <si>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</si>
  <si>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</si>
  <si>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</si>
  <si>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</si>
  <si>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</si>
  <si>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</si>
  <si>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</si>
  <si>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</si>
  <si>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</si>
  <si>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</si>
  <si>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</si>
  <si>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</si>
  <si>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</si>
  <si>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</si>
  <si>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</si>
  <si>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</si>
  <si>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</si>
  <si>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</si>
  <si>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</si>
  <si>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</si>
  <si>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</si>
  <si>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</si>
  <si>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</si>
  <si>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</si>
  <si>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</si>
  <si>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</si>
  <si>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</si>
  <si>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</si>
  <si>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</si>
  <si>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</si>
  <si>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</si>
  <si>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</si>
  <si>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</si>
  <si>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</si>
  <si>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</si>
  <si>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</si>
  <si>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</si>
  <si>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</si>
  <si>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</si>
  <si>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</si>
  <si>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</si>
  <si>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</si>
  <si>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</si>
  <si>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</si>
  <si>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</si>
  <si>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</si>
  <si>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</si>
  <si>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</si>
  <si>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</si>
  <si>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</si>
  <si>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</si>
  <si>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</si>
  <si>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</si>
  <si>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</si>
  <si>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</si>
  <si>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</si>
  <si>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</si>
  <si>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</si>
  <si>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</si>
  <si>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</si>
  <si>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</si>
  <si>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</si>
  <si>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</si>
  <si>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</si>
  <si>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</si>
  <si>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</si>
  <si>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</si>
  <si>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</si>
  <si>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</si>
  <si>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</si>
  <si>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</si>
  <si>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</si>
  <si>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</si>
  <si>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</si>
  <si>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</si>
  <si>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</si>
  <si>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</si>
  <si>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</si>
  <si>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</si>
  <si>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</si>
  <si>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</si>
  <si>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</si>
  <si>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</si>
  <si>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</si>
  <si>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</si>
  <si>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</si>
  <si>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</si>
  <si>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</si>
  <si>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</si>
  <si>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</si>
  <si>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</si>
  <si>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</si>
  <si>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</si>
  <si>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</si>
  <si>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</si>
  <si>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</si>
  <si>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</si>
  <si>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</si>
  <si>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</si>
  <si>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</si>
  <si>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</si>
  <si>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</si>
  <si>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</si>
  <si>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</si>
  <si>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</si>
  <si>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</si>
  <si>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</si>
  <si>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</si>
  <si>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</si>
  <si>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</si>
  <si>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</si>
  <si>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</si>
  <si>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</si>
  <si>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</si>
  <si>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</si>
  <si>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</si>
  <si>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</si>
  <si>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</si>
  <si>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</si>
  <si>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</si>
  <si>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</si>
  <si>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</si>
  <si>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</si>
  <si>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</si>
  <si>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</si>
  <si>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</si>
  <si>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</si>
  <si>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</si>
  <si>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</si>
  <si>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</si>
  <si>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</si>
  <si>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</si>
  <si>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</si>
  <si>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</si>
  <si>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</si>
  <si>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</si>
  <si>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</si>
  <si>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</si>
  <si>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</si>
  <si>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</si>
  <si>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</si>
  <si>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</si>
  <si>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</si>
  <si>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</si>
  <si>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</si>
  <si>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</si>
  <si>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</si>
  <si>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</si>
  <si>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</si>
  <si>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</si>
  <si>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</si>
  <si>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</si>
  <si>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</si>
  <si>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</si>
  <si>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</si>
  <si>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</si>
  <si>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</si>
  <si>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</si>
  <si>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</si>
  <si>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</si>
  <si>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</si>
  <si>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</si>
  <si>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</si>
  <si>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</si>
  <si>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</si>
  <si>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</si>
  <si>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</si>
  <si>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</si>
  <si>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</si>
  <si>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</si>
  <si>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</si>
  <si>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</si>
  <si>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</si>
  <si>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</si>
  <si>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</si>
  <si>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</si>
  <si>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</si>
  <si>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</si>
  <si>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</si>
  <si>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</si>
  <si>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</si>
  <si>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</si>
  <si>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</si>
  <si>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</si>
  <si>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</si>
  <si>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</si>
  <si>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</si>
  <si>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</si>
  <si>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</si>
  <si>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</si>
  <si>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</si>
  <si>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</si>
  <si>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</si>
  <si>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</si>
  <si>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</si>
  <si>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</si>
  <si>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</si>
  <si>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</si>
  <si>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</si>
  <si>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</si>
  <si>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</si>
  <si>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</si>
  <si>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</si>
  <si>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</si>
  <si>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</si>
  <si>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</si>
  <si>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</si>
  <si>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</si>
  <si>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</si>
  <si>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</si>
  <si>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</si>
  <si>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</si>
  <si>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</si>
  <si>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</si>
  <si>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</si>
  <si>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</si>
  <si>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</si>
  <si>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</si>
  <si>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</si>
  <si>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</si>
  <si>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</si>
  <si>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</si>
  <si>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</si>
  <si>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</si>
  <si>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</si>
  <si>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</si>
  <si>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</si>
  <si>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</si>
  <si>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</si>
  <si>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</si>
  <si>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</si>
  <si>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</si>
  <si>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</si>
  <si>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</si>
  <si>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</si>
  <si>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</si>
  <si>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</si>
  <si>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</si>
  <si>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</si>
  <si>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</si>
  <si>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</si>
  <si>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</si>
  <si>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</si>
  <si>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</si>
  <si>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</si>
  <si>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</si>
  <si>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</si>
  <si>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</si>
  <si>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</si>
  <si>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</si>
  <si>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</si>
  <si>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</si>
  <si>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</si>
  <si>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</si>
  <si>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</si>
  <si>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</si>
  <si>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</si>
  <si>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</si>
  <si>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</si>
  <si>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</si>
  <si>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</si>
  <si>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</si>
  <si>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</si>
  <si>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</si>
  <si>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</si>
  <si>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</si>
  <si>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</si>
  <si>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</si>
  <si>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</si>
  <si>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</si>
  <si>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</si>
  <si>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</si>
  <si>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</si>
  <si>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</si>
  <si>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</si>
  <si>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</si>
  <si>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</si>
  <si>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</si>
  <si>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</si>
  <si>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</si>
  <si>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</si>
  <si>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</si>
  <si>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</si>
  <si>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</si>
  <si>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</si>
  <si>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</si>
  <si>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</si>
  <si>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</si>
  <si>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</si>
  <si>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</si>
  <si>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</si>
  <si>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</si>
  <si>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</si>
  <si>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</si>
  <si>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</si>
  <si>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</si>
  <si>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</si>
  <si>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</si>
  <si>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</si>
  <si>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</si>
  <si>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</si>
  <si>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</si>
  <si>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</si>
  <si>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</si>
  <si>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</si>
  <si>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</si>
  <si>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</si>
  <si>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</si>
  <si>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</si>
  <si>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</si>
  <si>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</si>
  <si>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</si>
  <si>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</si>
  <si>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</si>
  <si>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</si>
  <si>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</si>
  <si>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</si>
  <si>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</si>
  <si>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</si>
  <si>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</si>
  <si>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</si>
  <si>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</si>
  <si>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</si>
  <si>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</si>
  <si>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</si>
  <si>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</si>
  <si>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</si>
  <si>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</si>
  <si>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</si>
  <si>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</si>
  <si>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</si>
  <si>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</si>
  <si>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</si>
  <si>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</si>
  <si>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</si>
  <si>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</si>
  <si>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</si>
  <si>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</si>
  <si>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</si>
  <si>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</si>
  <si>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</si>
  <si>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</si>
  <si>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</si>
  <si>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</si>
  <si>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</si>
  <si>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</si>
  <si>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</si>
  <si>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</si>
  <si>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</si>
  <si>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</si>
  <si>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</si>
  <si>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</si>
  <si>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</si>
  <si>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</si>
  <si>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</si>
  <si>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</si>
  <si>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</si>
  <si>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</si>
  <si>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</si>
  <si>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</si>
  <si>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</si>
  <si>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</si>
  <si>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</si>
  <si>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</si>
  <si>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</si>
  <si>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</si>
  <si>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</si>
  <si>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</si>
  <si>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</si>
  <si>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</si>
  <si>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</si>
  <si>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</si>
  <si>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</si>
  <si>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</si>
  <si>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</si>
  <si>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</si>
  <si>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</si>
  <si>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</si>
  <si>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</si>
  <si>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</si>
  <si>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</si>
  <si>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</si>
  <si>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</si>
  <si>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</si>
  <si>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</si>
  <si>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</si>
  <si>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</si>
  <si>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</si>
  <si>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</si>
  <si>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</si>
  <si>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</si>
  <si>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</si>
  <si>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</si>
  <si>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</si>
  <si>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</si>
  <si>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</si>
  <si>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</si>
  <si>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</si>
  <si>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</si>
  <si>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</si>
  <si>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</si>
  <si>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</si>
  <si>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</si>
  <si>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</si>
  <si>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</si>
  <si>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</si>
  <si>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</si>
  <si>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</si>
  <si>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</si>
  <si>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</si>
  <si>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</si>
  <si>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</si>
  <si>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</si>
  <si>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</si>
  <si>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</si>
  <si>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</si>
  <si>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</si>
  <si>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</si>
  <si>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</si>
  <si>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</si>
  <si>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</si>
  <si>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</si>
  <si>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</si>
  <si>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</si>
  <si>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</si>
  <si>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</si>
  <si>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</si>
  <si>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</si>
  <si>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</si>
  <si>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</si>
  <si>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</si>
  <si>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</si>
  <si>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</si>
  <si>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</si>
  <si>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</si>
  <si>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</si>
  <si>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</si>
  <si>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</si>
  <si>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</si>
  <si>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</si>
  <si>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</si>
  <si>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</si>
  <si>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</si>
  <si>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</si>
  <si>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</si>
  <si>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</si>
  <si>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</si>
  <si>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</si>
  <si>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</si>
  <si>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</si>
  <si>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</si>
  <si>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</si>
  <si>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</si>
  <si>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</si>
  <si>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</si>
  <si>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</si>
  <si>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</si>
  <si>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</si>
  <si>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</si>
  <si>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</si>
  <si>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</si>
  <si>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</si>
  <si>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</si>
  <si>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</si>
  <si>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</si>
  <si>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</si>
  <si>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</si>
  <si>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</si>
  <si>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</si>
  <si>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</si>
  <si>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</si>
  <si>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</si>
  <si>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</si>
  <si>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</si>
  <si>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</si>
  <si>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</si>
  <si>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</si>
  <si>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</si>
  <si>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</si>
  <si>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</si>
  <si>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</si>
  <si>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</si>
  <si>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</si>
  <si>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</si>
  <si>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</si>
  <si>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</si>
  <si>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</si>
  <si>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</si>
  <si>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</si>
  <si>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</si>
  <si>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</si>
  <si>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</si>
  <si>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</si>
  <si>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</si>
  <si>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</si>
  <si>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</si>
  <si>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</si>
  <si>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</si>
  <si>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</si>
  <si>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</si>
  <si>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</si>
  <si>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</si>
  <si>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</si>
  <si>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</si>
  <si>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</si>
  <si>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</si>
  <si>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</si>
  <si>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</si>
  <si>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</si>
  <si>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</si>
  <si>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</si>
  <si>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</si>
  <si>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</si>
  <si>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</si>
  <si>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</si>
  <si>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</si>
  <si>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</si>
  <si>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</si>
  <si>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</si>
  <si>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</si>
  <si>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</si>
  <si>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</si>
  <si>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</si>
  <si>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</si>
  <si>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</si>
  <si>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</si>
  <si>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</si>
  <si>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</si>
  <si>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</si>
  <si>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</si>
  <si>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</si>
  <si>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</si>
  <si>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</si>
  <si>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</si>
  <si>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</si>
  <si>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</si>
  <si>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</si>
  <si>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</si>
  <si>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</si>
  <si>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</si>
  <si>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</si>
  <si>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</si>
  <si>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</si>
  <si>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</si>
  <si>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</si>
  <si>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</si>
  <si>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</si>
  <si>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</si>
  <si>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</si>
  <si>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</si>
  <si>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</si>
  <si>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</si>
  <si>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</si>
  <si>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</si>
  <si>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</si>
  <si>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</si>
  <si>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</si>
  <si>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</si>
  <si>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</si>
  <si>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</si>
  <si>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</si>
  <si>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</si>
  <si>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</si>
  <si>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</si>
  <si>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</si>
  <si>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</si>
  <si>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</si>
  <si>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</si>
  <si>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</si>
  <si>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</si>
  <si>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</si>
  <si>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</si>
  <si>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</si>
  <si>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</si>
  <si>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</si>
  <si>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</si>
  <si>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</si>
  <si>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</si>
  <si>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</si>
  <si>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</si>
  <si>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</si>
  <si>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</si>
  <si>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</si>
  <si>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</si>
  <si>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</si>
  <si>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</si>
  <si>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</si>
  <si>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</si>
  <si>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</si>
  <si>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</si>
  <si>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</si>
  <si>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</si>
  <si>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</si>
  <si>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</si>
  <si>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</si>
  <si>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</si>
  <si>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</si>
  <si>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</si>
  <si>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</si>
  <si>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</si>
  <si>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</si>
  <si>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</si>
  <si>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</si>
  <si>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</si>
  <si>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</si>
  <si>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</si>
  <si>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</si>
  <si>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</si>
  <si>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</si>
  <si>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</si>
  <si>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</si>
  <si>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</si>
  <si>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</si>
  <si>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</si>
  <si>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</si>
  <si>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</si>
  <si>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</si>
  <si>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</si>
  <si>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</si>
  <si>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</si>
  <si>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</si>
  <si>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</si>
  <si>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</si>
  <si>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</si>
  <si>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</si>
  <si>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</si>
  <si>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</si>
  <si>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</si>
  <si>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</si>
  <si>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</si>
  <si>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</si>
  <si>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</si>
  <si>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</si>
  <si>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</si>
  <si>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</si>
  <si>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</si>
  <si>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</si>
  <si>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</si>
  <si>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</si>
  <si>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</si>
  <si>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</si>
  <si>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</si>
  <si>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</si>
  <si>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</si>
  <si>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</si>
  <si>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</si>
  <si>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</si>
  <si>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</si>
  <si>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</si>
  <si>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</si>
  <si>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</si>
  <si>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</si>
  <si>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</si>
  <si>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</si>
  <si>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</si>
  <si>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</si>
  <si>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</si>
  <si>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</si>
  <si>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</si>
  <si>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</si>
  <si>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</si>
  <si>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</si>
  <si>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</si>
  <si>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</si>
  <si>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</si>
  <si>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</si>
  <si>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</si>
  <si>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</si>
  <si>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</si>
  <si>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</si>
  <si>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</si>
  <si>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</si>
  <si>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</si>
  <si>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</si>
  <si>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</si>
  <si>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</si>
  <si>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</si>
  <si>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</si>
  <si>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</si>
  <si>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</si>
  <si>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</si>
  <si>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</si>
  <si>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</si>
  <si>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</si>
  <si>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</si>
  <si>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</si>
  <si>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</si>
  <si>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</si>
  <si>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</si>
  <si>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</si>
  <si>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</si>
  <si>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</si>
  <si>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</si>
  <si>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</si>
  <si>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</si>
  <si>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</si>
  <si>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</si>
  <si>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</si>
  <si>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</si>
  <si>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</si>
  <si>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</si>
  <si>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</si>
  <si>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</si>
  <si>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</si>
  <si>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</si>
  <si>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</si>
  <si>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</si>
  <si>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</si>
  <si>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</si>
  <si>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</si>
  <si>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</si>
  <si>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</si>
  <si>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</si>
  <si>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</si>
  <si>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</si>
  <si>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</si>
  <si>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</si>
  <si>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</si>
  <si>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</si>
  <si>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</si>
  <si>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</si>
  <si>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</si>
  <si>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</si>
  <si>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</si>
  <si>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</si>
  <si>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</si>
  <si>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</si>
  <si>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</si>
  <si>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</si>
  <si>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</si>
  <si>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</si>
  <si>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</si>
  <si>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</si>
  <si>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</si>
  <si>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</si>
  <si>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</si>
  <si>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</si>
  <si>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</si>
  <si>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</si>
  <si>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</si>
  <si>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</si>
  <si>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</si>
  <si>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</si>
  <si>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</si>
  <si>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</si>
  <si>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</si>
  <si>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</si>
  <si>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</si>
  <si>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</si>
  <si>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</si>
  <si>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</si>
  <si>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</si>
  <si>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</si>
  <si>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</si>
  <si>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</si>
  <si>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</si>
  <si>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</si>
  <si>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</si>
  <si>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</si>
  <si>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</si>
  <si>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</si>
  <si>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</si>
  <si>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</si>
  <si>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</si>
  <si>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</si>
  <si>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</si>
  <si>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</si>
  <si>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</si>
  <si>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</si>
  <si>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</si>
  <si>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</si>
  <si>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</si>
  <si>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</si>
  <si>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</si>
  <si>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</si>
  <si>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</si>
  <si>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</si>
  <si>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</si>
  <si>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</si>
  <si>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</si>
  <si>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</si>
  <si>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</si>
  <si>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</si>
  <si>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</si>
  <si>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</si>
  <si>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</si>
  <si>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</si>
  <si>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</si>
  <si>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</si>
  <si>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</si>
  <si>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</si>
  <si>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</si>
  <si>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</si>
  <si>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</si>
  <si>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</si>
  <si>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</si>
  <si>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</si>
  <si>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</si>
  <si>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</si>
  <si>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</si>
  <si>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</si>
  <si>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</si>
  <si>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</si>
  <si>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</si>
  <si>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</si>
  <si>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</si>
  <si>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</si>
  <si>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</si>
  <si>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</si>
  <si>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</si>
  <si>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</si>
  <si>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</si>
  <si>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</si>
  <si>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</si>
  <si>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</si>
  <si>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</si>
  <si>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</si>
  <si>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</si>
  <si>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</si>
  <si>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</si>
  <si>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</si>
  <si>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</si>
  <si>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</si>
  <si>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</si>
  <si>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</si>
  <si>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</si>
  <si>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</si>
  <si>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</si>
  <si>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</si>
  <si>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</si>
  <si>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</si>
  <si>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</si>
  <si>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</si>
  <si>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</si>
  <si>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</si>
  <si>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</si>
  <si>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</si>
  <si>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</si>
  <si>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</si>
  <si>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</si>
  <si>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</si>
  <si>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</si>
  <si>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</si>
  <si>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</si>
  <si>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</si>
  <si>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</si>
  <si>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</si>
  <si>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</si>
  <si>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</si>
  <si>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</si>
  <si>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</si>
  <si>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</si>
  <si>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</si>
  <si>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</si>
  <si>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</si>
  <si>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</si>
  <si>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</si>
  <si>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</si>
  <si>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</si>
  <si>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</si>
  <si>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</si>
  <si>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</si>
  <si>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</si>
  <si>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</si>
  <si>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</si>
  <si>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</si>
  <si>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</si>
  <si>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</si>
  <si>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</si>
  <si>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</si>
  <si>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</si>
  <si>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</si>
  <si>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</si>
  <si>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</si>
  <si>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</si>
  <si>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</si>
  <si>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</si>
  <si>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</si>
  <si>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</si>
  <si>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</si>
  <si>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</si>
  <si>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</si>
  <si>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</si>
  <si>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</si>
  <si>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</si>
  <si>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</si>
  <si>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</si>
  <si>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</si>
  <si>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</si>
  <si>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</si>
  <si>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</si>
  <si>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</si>
  <si>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</si>
  <si>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</si>
  <si>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</si>
  <si>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</si>
  <si>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</si>
  <si>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</si>
  <si>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</si>
  <si>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</si>
  <si>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</si>
  <si>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</si>
  <si>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</si>
  <si>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</si>
  <si>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</si>
  <si>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</si>
  <si>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</si>
  <si>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</si>
  <si>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</si>
  <si>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</si>
  <si>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</si>
  <si>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</si>
  <si>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</si>
  <si>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</si>
  <si>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</si>
  <si>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</si>
  <si>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</si>
  <si>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</si>
  <si>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</si>
  <si>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</si>
  <si>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</si>
  <si>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</si>
  <si>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</si>
  <si>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</si>
  <si>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</si>
  <si>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</si>
  <si>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</si>
  <si>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</si>
  <si>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</si>
  <si>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</si>
  <si>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</si>
  <si>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</si>
  <si>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</si>
  <si>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</si>
  <si>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</si>
  <si>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</si>
  <si>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</si>
  <si>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</si>
  <si>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</si>
  <si>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</si>
  <si>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</si>
  <si>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</si>
  <si>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</si>
  <si>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</si>
  <si>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</si>
  <si>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</si>
  <si>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</si>
  <si>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</si>
  <si>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</si>
  <si>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</si>
  <si>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</si>
  <si>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</si>
  <si>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</si>
  <si>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</si>
  <si>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</si>
  <si>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</si>
  <si>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</si>
  <si>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</si>
  <si>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</si>
  <si>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</si>
  <si>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</si>
  <si>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</si>
  <si>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</si>
  <si>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</si>
  <si>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</si>
  <si>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</si>
  <si>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</si>
  <si>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</si>
  <si>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</si>
  <si>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</si>
  <si>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</si>
  <si>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</si>
  <si>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</si>
  <si>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</si>
  <si>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</si>
  <si>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</si>
  <si>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</si>
  <si>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</si>
  <si>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</si>
  <si>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</si>
  <si>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</si>
  <si>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</si>
  <si>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</si>
  <si>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</si>
  <si>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</si>
  <si>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</si>
  <si>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</si>
  <si>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</si>
  <si>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</si>
  <si>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</si>
  <si>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</si>
  <si>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</si>
  <si>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</si>
  <si>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</si>
  <si>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</si>
  <si>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</si>
  <si>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</si>
  <si>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</si>
  <si>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</si>
  <si>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</si>
  <si>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</si>
  <si>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</si>
  <si>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</si>
  <si>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</si>
  <si>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</si>
  <si>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</si>
  <si>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</si>
  <si>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</si>
  <si>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</si>
  <si>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</si>
  <si>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</si>
  <si>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</si>
  <si>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</si>
  <si>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</si>
  <si>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</si>
  <si>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</si>
  <si>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</si>
  <si>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</si>
  <si>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</si>
  <si>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</si>
  <si>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</si>
  <si>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</si>
  <si>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</si>
  <si>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</si>
  <si>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</si>
  <si>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</si>
  <si>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</si>
  <si>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</si>
  <si>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</si>
  <si>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</si>
  <si>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</si>
  <si>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</si>
  <si>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</si>
  <si>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</si>
  <si>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</si>
  <si>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</si>
  <si>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</si>
  <si>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</si>
  <si>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</si>
  <si>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</si>
  <si>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</si>
  <si>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</si>
  <si>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</si>
  <si>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</si>
  <si>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</si>
  <si>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</si>
  <si>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</si>
  <si>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</si>
  <si>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</si>
  <si>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</si>
  <si>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</si>
  <si>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</si>
  <si>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</si>
  <si>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</si>
  <si>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</si>
  <si>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</si>
  <si>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</si>
  <si>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</si>
  <si>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</si>
  <si>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</si>
  <si>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</si>
  <si>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</si>
  <si>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</si>
  <si>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</si>
  <si>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</si>
  <si>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</si>
  <si>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</si>
  <si>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</si>
  <si>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</si>
  <si>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</si>
  <si>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</si>
  <si>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</si>
  <si>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</si>
  <si>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</si>
  <si>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</si>
  <si>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</si>
  <si>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</si>
  <si>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</si>
  <si>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</si>
  <si>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</si>
  <si>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</si>
  <si>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</si>
  <si>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</si>
  <si>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</si>
  <si>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</si>
  <si>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</si>
  <si>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</si>
  <si>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</si>
  <si>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</si>
  <si>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</si>
  <si>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</si>
  <si>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</si>
  <si>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</si>
  <si>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</si>
  <si>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</si>
  <si>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</si>
  <si>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</si>
  <si>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</si>
  <si>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</si>
  <si>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</si>
  <si>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</si>
  <si>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</si>
  <si>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</si>
  <si>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</si>
  <si>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</si>
  <si>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</si>
  <si>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</si>
  <si>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</si>
  <si>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</si>
  <si>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</si>
  <si>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</si>
  <si>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</si>
  <si>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</si>
  <si>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</si>
  <si>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</si>
  <si>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</si>
  <si>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</si>
  <si>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</si>
  <si>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</si>
  <si>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</si>
  <si>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</si>
  <si>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</si>
  <si>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</si>
  <si>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</si>
  <si>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</si>
  <si>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</si>
  <si>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</si>
  <si>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</si>
  <si>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</si>
  <si>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</si>
  <si>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</si>
  <si>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</si>
  <si>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</si>
  <si>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</si>
  <si>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</si>
  <si>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</si>
  <si>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</si>
  <si>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</si>
  <si>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</si>
  <si>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</si>
  <si>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</si>
  <si>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</si>
  <si>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</si>
  <si>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</si>
  <si>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</si>
  <si>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</si>
  <si>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</si>
  <si>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</si>
  <si>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</si>
  <si>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</si>
  <si>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</si>
  <si>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</si>
  <si>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</si>
  <si>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</si>
  <si>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</si>
  <si>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</si>
  <si>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</si>
  <si>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</si>
  <si>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</si>
  <si>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</si>
  <si>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</si>
  <si>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</si>
  <si>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</si>
  <si>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</si>
  <si>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</si>
  <si>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</si>
  <si>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</si>
  <si>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</si>
  <si>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</si>
  <si>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</si>
  <si>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</si>
  <si>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</si>
  <si>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</si>
  <si>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</si>
  <si>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</si>
  <si>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</si>
  <si>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</si>
  <si>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</si>
  <si>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</si>
  <si>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</si>
  <si>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</si>
  <si>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</si>
  <si>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</si>
  <si>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</si>
  <si>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</si>
  <si>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</si>
  <si>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</si>
  <si>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</si>
  <si>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</si>
  <si>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</si>
  <si>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</si>
  <si>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</si>
  <si>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</si>
  <si>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</si>
  <si>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</si>
  <si>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</si>
  <si>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</si>
  <si>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</si>
  <si>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</si>
  <si>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</si>
  <si>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</si>
  <si>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</si>
  <si>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</si>
  <si>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</si>
  <si>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</si>
  <si>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</si>
  <si>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</si>
  <si>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</si>
  <si>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</si>
  <si>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</si>
  <si>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</si>
  <si>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</si>
  <si>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</si>
  <si>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</si>
  <si>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</si>
  <si>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</si>
  <si>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</si>
  <si>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</si>
  <si>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</si>
  <si>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</si>
  <si>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</si>
  <si>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</si>
  <si>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</si>
  <si>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</si>
  <si>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</si>
  <si>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</si>
  <si>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</si>
  <si>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</si>
  <si>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</si>
  <si>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</si>
  <si>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</si>
  <si>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</si>
  <si>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</si>
  <si>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</si>
  <si>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</si>
  <si>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</si>
  <si>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</si>
  <si>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</si>
  <si>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</si>
  <si>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</si>
  <si>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</si>
  <si>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</si>
  <si>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</si>
  <si>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</si>
  <si>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</si>
  <si>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</si>
  <si>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</si>
  <si>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</si>
  <si>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</si>
  <si>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</si>
  <si>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</si>
  <si>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</si>
  <si>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</si>
  <si>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</si>
  <si>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</si>
  <si>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</si>
  <si>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</si>
  <si>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</si>
  <si>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</si>
  <si>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</si>
  <si>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</si>
  <si>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</si>
  <si>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</si>
  <si>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</si>
  <si>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</si>
  <si>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</si>
  <si>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</si>
  <si>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</si>
  <si>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</si>
  <si>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</si>
  <si>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</si>
  <si>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</si>
  <si>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</si>
  <si>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</si>
  <si>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</si>
  <si>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</si>
  <si>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</si>
  <si>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</si>
  <si>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</si>
  <si>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</si>
  <si>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</si>
  <si>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</si>
  <si>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</si>
  <si>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</si>
  <si>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</si>
  <si>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</si>
  <si>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</si>
  <si>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</si>
  <si>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</si>
  <si>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</si>
  <si>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</si>
  <si>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</si>
  <si>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</si>
  <si>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</si>
  <si>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</si>
  <si>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</si>
  <si>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</si>
  <si>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</si>
  <si>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</si>
  <si>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</si>
  <si>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</si>
  <si>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</si>
  <si>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</si>
  <si>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</si>
  <si>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</si>
  <si>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</si>
  <si>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</si>
  <si>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</si>
  <si>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</si>
  <si>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</si>
  <si>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</si>
  <si>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</si>
  <si>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</si>
  <si>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</si>
  <si>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</si>
  <si>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</si>
  <si>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</si>
  <si>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</si>
  <si>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</si>
  <si>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</si>
  <si>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</si>
  <si>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</si>
  <si>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</si>
  <si>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</si>
  <si>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</si>
  <si>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</si>
  <si>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</si>
  <si>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</si>
  <si>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</si>
  <si>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</si>
  <si>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</si>
  <si>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</si>
  <si>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</si>
  <si>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</si>
  <si>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</si>
  <si>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</si>
  <si>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</si>
  <si>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</si>
  <si>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</si>
  <si>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</si>
  <si>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</si>
  <si>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</si>
  <si>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</si>
  <si>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</si>
  <si>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</si>
  <si>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</si>
  <si>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</si>
  <si>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</si>
  <si>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</si>
  <si>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</si>
  <si>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</si>
  <si>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</si>
  <si>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</si>
  <si>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</si>
  <si>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</si>
  <si>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</si>
  <si>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</si>
  <si>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</si>
  <si>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</si>
  <si>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</si>
  <si>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</si>
  <si>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</si>
  <si>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</si>
  <si>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</si>
  <si>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</si>
  <si>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</si>
  <si>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</si>
  <si>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</si>
  <si>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</si>
  <si>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</si>
  <si>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</si>
  <si>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</si>
  <si>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</si>
  <si>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</si>
  <si>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</si>
  <si>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</si>
  <si>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</si>
  <si>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</si>
  <si>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</si>
  <si>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</si>
  <si>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</si>
  <si>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</si>
  <si>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</si>
  <si>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</si>
  <si>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</si>
  <si>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</si>
  <si>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</si>
  <si>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</si>
  <si>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</si>
  <si>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</si>
  <si>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</si>
  <si>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</si>
  <si>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</si>
  <si>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</si>
  <si>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</si>
  <si>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</si>
  <si>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</si>
  <si>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</si>
  <si>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</si>
  <si>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</si>
  <si>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</si>
  <si>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</si>
  <si>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</si>
  <si>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</si>
  <si>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</si>
  <si>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</si>
  <si>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</si>
  <si>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</si>
  <si>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</si>
  <si>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</si>
  <si>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</si>
  <si>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</si>
  <si>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</si>
  <si>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</si>
  <si>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</si>
  <si>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</si>
  <si>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</si>
  <si>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</si>
  <si>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</si>
  <si>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</si>
  <si>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</si>
  <si>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</si>
  <si>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</si>
  <si>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</si>
  <si>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</si>
  <si>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</si>
  <si>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</si>
  <si>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</si>
  <si>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</si>
  <si>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</si>
  <si>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</si>
  <si>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</si>
  <si>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</si>
  <si>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</si>
  <si>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</si>
  <si>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</si>
  <si>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</si>
  <si>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</si>
  <si>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</si>
  <si>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</si>
  <si>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</si>
  <si>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</si>
  <si>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</si>
  <si>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</si>
  <si>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</si>
  <si>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</si>
  <si>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</si>
  <si>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</si>
  <si>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</si>
  <si>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</si>
  <si>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</si>
  <si>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</si>
  <si>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</si>
  <si>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</si>
  <si>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</si>
  <si>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</si>
  <si>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</si>
  <si>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</si>
  <si>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</si>
  <si>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</si>
  <si>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</si>
  <si>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</si>
  <si>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</si>
  <si>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</si>
  <si>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</si>
  <si>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</si>
  <si>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</si>
  <si>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</si>
  <si>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</si>
  <si>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</si>
  <si>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</si>
  <si>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</si>
  <si>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</si>
  <si>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</si>
  <si>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</si>
  <si>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</si>
  <si>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</si>
  <si>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</si>
  <si>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</si>
  <si>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</si>
  <si>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</si>
  <si>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</si>
  <si>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</si>
  <si>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</si>
  <si>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</si>
  <si>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</si>
  <si>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</si>
  <si>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</si>
  <si>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</si>
  <si>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</si>
  <si>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</si>
  <si>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</si>
  <si>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</si>
  <si>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</si>
  <si>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</si>
  <si>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</si>
  <si>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</si>
  <si>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</si>
  <si>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</si>
  <si>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</si>
  <si>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</si>
  <si>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</si>
  <si>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</si>
  <si>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</si>
  <si>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</si>
  <si>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</si>
  <si>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</si>
  <si>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</si>
  <si>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</si>
  <si>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</si>
  <si>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</si>
  <si>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</si>
  <si>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</si>
  <si>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</si>
  <si>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</si>
  <si>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</si>
  <si>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</si>
  <si>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</si>
  <si>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</si>
  <si>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</si>
  <si>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</si>
  <si>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</si>
  <si>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</si>
  <si>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</si>
  <si>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</si>
  <si>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</si>
  <si>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</si>
  <si>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</si>
  <si>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</si>
  <si>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</si>
  <si>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</si>
  <si>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</si>
  <si>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</si>
  <si>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</si>
  <si>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</si>
  <si>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</si>
  <si>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</si>
  <si>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</si>
  <si>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</si>
  <si>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</si>
  <si>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</si>
  <si>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</si>
  <si>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</si>
  <si>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</si>
  <si>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</si>
  <si>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</si>
  <si>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</si>
  <si>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</si>
  <si>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</si>
  <si>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</si>
  <si>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</si>
  <si>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</si>
  <si>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</si>
  <si>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</si>
  <si>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</si>
  <si>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</si>
  <si>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</si>
  <si>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</si>
  <si>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</si>
  <si>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</si>
  <si>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</si>
  <si>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</si>
  <si>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</si>
  <si>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</si>
  <si>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</si>
  <si>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</si>
  <si>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</si>
  <si>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</si>
  <si>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</si>
  <si>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</si>
  <si>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</si>
  <si>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</si>
  <si>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</si>
  <si>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</si>
  <si>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</si>
  <si>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</si>
  <si>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</si>
  <si>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</si>
  <si>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</si>
  <si>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</si>
  <si>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</si>
  <si>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</si>
  <si>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</si>
  <si>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</si>
  <si>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</si>
  <si>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</si>
  <si>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</si>
  <si>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</si>
  <si>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</si>
  <si>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</si>
  <si>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</si>
  <si>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</si>
  <si>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</si>
  <si>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</si>
  <si>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</si>
  <si>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</si>
  <si>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</si>
  <si>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</si>
  <si>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</si>
  <si>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</si>
  <si>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</si>
  <si>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</si>
  <si>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</si>
  <si>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</si>
  <si>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</si>
  <si>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</si>
  <si>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</si>
  <si>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</si>
  <si>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</si>
  <si>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</si>
  <si>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</si>
  <si>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</si>
  <si>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</si>
  <si>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</si>
  <si>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</si>
  <si>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</si>
  <si>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</si>
  <si>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</si>
  <si>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</si>
  <si>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</si>
  <si>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</si>
  <si>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</si>
  <si>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</si>
  <si>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</si>
  <si>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</si>
  <si>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</si>
  <si>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</si>
  <si>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</si>
  <si>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</si>
  <si>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</si>
  <si>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</si>
  <si>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</si>
  <si>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</si>
  <si>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</si>
  <si>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</si>
  <si>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</si>
  <si>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</si>
  <si>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</si>
  <si>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</si>
  <si>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</si>
  <si>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</si>
  <si>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</si>
  <si>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</si>
  <si>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</si>
  <si>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</si>
  <si>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</si>
  <si>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</si>
  <si>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</si>
  <si>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</si>
  <si>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</si>
  <si>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</si>
  <si>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</si>
  <si>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</si>
  <si>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</si>
  <si>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</si>
  <si>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</si>
  <si>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</si>
  <si>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</si>
  <si>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</si>
  <si>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</si>
  <si>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</si>
  <si>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</si>
  <si>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</si>
  <si>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</si>
  <si>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</si>
  <si>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</si>
  <si>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</si>
  <si>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</si>
  <si>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</si>
  <si>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</si>
  <si>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</si>
  <si>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</si>
  <si>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</si>
  <si>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</si>
  <si>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</si>
  <si>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</si>
  <si>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</si>
  <si>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</si>
  <si>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</si>
  <si>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</si>
  <si>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</si>
  <si>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</si>
  <si>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</si>
  <si>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</si>
  <si>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</si>
  <si>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</si>
  <si>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</si>
  <si>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</si>
  <si>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</si>
  <si>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</si>
  <si>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</si>
  <si>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</si>
  <si>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</si>
  <si>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</si>
  <si>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</si>
  <si>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</si>
  <si>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</si>
  <si>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</si>
  <si>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</si>
  <si>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</si>
  <si>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</si>
  <si>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</si>
  <si>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</si>
  <si>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</si>
  <si>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</si>
  <si>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</si>
  <si>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</si>
  <si>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</si>
  <si>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</si>
  <si>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</si>
  <si>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</si>
  <si>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</si>
  <si>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</si>
  <si>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</si>
  <si>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</si>
  <si>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</si>
  <si>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</si>
  <si>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</si>
  <si>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</si>
  <si>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</si>
  <si>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</si>
  <si>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</si>
  <si>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</si>
  <si>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</si>
  <si>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</si>
  <si>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</si>
  <si>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</si>
  <si>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</si>
  <si>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</si>
  <si>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</si>
  <si>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</si>
  <si>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</si>
  <si>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</si>
  <si>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</si>
  <si>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</si>
  <si>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</si>
  <si>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</si>
  <si>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</si>
  <si>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</si>
  <si>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</si>
  <si>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</si>
  <si>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</si>
  <si>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</si>
  <si>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</si>
  <si>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</si>
  <si>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</si>
  <si>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</si>
  <si>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</si>
  <si>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</si>
  <si>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</si>
  <si>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</si>
  <si>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</si>
  <si>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</si>
  <si>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</si>
  <si>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</si>
  <si>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</si>
  <si>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</si>
  <si>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</si>
  <si>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</si>
  <si>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</si>
  <si>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</si>
  <si>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</si>
  <si>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</si>
  <si>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</si>
  <si>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</si>
  <si>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</si>
  <si>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</si>
  <si>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</si>
  <si>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</si>
  <si>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</si>
  <si>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</si>
  <si>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</si>
  <si>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</si>
  <si>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</si>
  <si>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</si>
  <si>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</si>
  <si>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</si>
  <si>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</si>
  <si>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</si>
  <si>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</si>
  <si>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</si>
  <si>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</si>
  <si>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</si>
  <si>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</si>
  <si>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</si>
  <si>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</si>
  <si>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</si>
  <si>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</si>
  <si>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</si>
  <si>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</si>
  <si>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</si>
  <si>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</si>
  <si>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</si>
  <si>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</si>
  <si>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</si>
  <si>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</si>
  <si>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</si>
  <si>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</si>
  <si>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</si>
  <si>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</si>
  <si>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</si>
  <si>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</si>
  <si>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</si>
  <si>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</si>
  <si>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</si>
  <si>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</si>
  <si>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</si>
  <si>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</si>
  <si>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</si>
  <si>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</si>
  <si>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</si>
  <si>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</si>
  <si>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</si>
  <si>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</si>
  <si>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</si>
  <si>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</si>
  <si>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</si>
  <si>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</si>
  <si>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</si>
  <si>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</si>
  <si>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</si>
  <si>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</si>
  <si>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</si>
  <si>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</si>
  <si>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</si>
  <si>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</si>
  <si>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</si>
  <si>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</si>
  <si>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</si>
  <si>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</si>
  <si>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</si>
  <si>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</si>
  <si>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</si>
  <si>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</si>
  <si>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</si>
  <si>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</si>
  <si>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</si>
  <si>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</si>
  <si>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</si>
  <si>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</si>
  <si>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</si>
  <si>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</si>
  <si>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</si>
  <si>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</si>
  <si>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</si>
  <si>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</si>
  <si>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</si>
  <si>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</si>
  <si>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</si>
  <si>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</si>
  <si>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</si>
  <si>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</si>
  <si>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</si>
  <si>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</si>
  <si>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</si>
  <si>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</si>
  <si>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</si>
  <si>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</si>
  <si>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</si>
  <si>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</si>
  <si>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</si>
  <si>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</si>
  <si>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</si>
  <si>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</si>
  <si>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</si>
  <si>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</si>
  <si>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</si>
  <si>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</si>
  <si>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</si>
  <si>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</si>
  <si>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</si>
  <si>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</si>
  <si>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</si>
  <si>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</si>
  <si>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</si>
  <si>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</si>
  <si>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</si>
  <si>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</si>
  <si>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</si>
  <si>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</si>
  <si>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</si>
  <si>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</si>
  <si>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</si>
  <si>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</si>
  <si>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</si>
  <si>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</si>
  <si>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</si>
  <si>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</si>
  <si>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</si>
  <si>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</si>
  <si>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</si>
  <si>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</si>
  <si>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</si>
  <si>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</si>
  <si>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</si>
  <si>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</si>
  <si>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</si>
  <si>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</si>
  <si>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</si>
  <si>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</si>
  <si>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</si>
  <si>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</si>
  <si>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</si>
  <si>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</si>
  <si>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</si>
  <si>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</si>
  <si>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</si>
  <si>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</si>
  <si>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</si>
  <si>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</si>
  <si>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</si>
  <si>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</si>
  <si>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</si>
  <si>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</si>
  <si>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</si>
  <si>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</si>
  <si>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</si>
  <si>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</si>
  <si>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</si>
  <si>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</si>
  <si>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</si>
  <si>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</si>
  <si>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</si>
  <si>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</si>
  <si>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</si>
  <si>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</si>
  <si>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</si>
  <si>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</si>
  <si>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</si>
  <si>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</si>
  <si>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</si>
  <si>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</si>
  <si>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</si>
  <si>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</si>
  <si>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</si>
  <si>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</si>
  <si>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</si>
  <si>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</si>
  <si>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</si>
  <si>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</si>
  <si>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</si>
  <si>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</si>
  <si>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</si>
  <si>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</si>
  <si>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</si>
  <si>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</si>
  <si>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</si>
  <si>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</si>
  <si>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</si>
  <si>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</si>
  <si>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</si>
  <si>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</si>
  <si>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</si>
  <si>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</si>
  <si>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</si>
  <si>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</si>
  <si>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</si>
  <si>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</si>
  <si>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</si>
  <si>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</si>
  <si>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</si>
  <si>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</si>
  <si>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</si>
  <si>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</si>
  <si>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</si>
  <si>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</si>
  <si>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</si>
  <si>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</si>
  <si>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</si>
  <si>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</si>
  <si>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</si>
  <si>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</si>
  <si>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</si>
  <si>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</si>
  <si>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</si>
  <si>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</si>
  <si>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</si>
  <si>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</si>
  <si>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</si>
  <si>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</si>
  <si>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</si>
  <si>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</si>
  <si>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</si>
  <si>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</si>
  <si>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</si>
  <si>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</si>
  <si>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</si>
  <si>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</si>
  <si>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</si>
  <si>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</si>
  <si>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</si>
  <si>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</si>
  <si>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</si>
  <si>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</si>
  <si>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</si>
  <si>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</si>
  <si>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</si>
  <si>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</si>
  <si>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</si>
  <si>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</si>
  <si>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</si>
  <si>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</si>
  <si>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</si>
  <si>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</si>
  <si>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</si>
  <si>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</si>
  <si>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</si>
  <si>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</si>
  <si>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</si>
  <si>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</si>
  <si>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</si>
  <si>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</si>
  <si>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</si>
  <si>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</si>
  <si>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</si>
  <si>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</si>
  <si>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</si>
  <si>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</si>
  <si>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</si>
  <si>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</si>
  <si>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</si>
  <si>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</si>
  <si>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</si>
  <si>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</si>
  <si>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</si>
  <si>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</si>
  <si>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</si>
  <si>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</si>
  <si>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</si>
  <si>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</si>
  <si>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</si>
  <si>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</si>
  <si>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</si>
  <si>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</si>
  <si>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</si>
  <si>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</si>
  <si>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</si>
  <si>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</si>
  <si>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</si>
  <si>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</si>
  <si>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</si>
  <si>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</si>
  <si>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</si>
  <si>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</si>
  <si>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</si>
  <si>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</si>
  <si>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</si>
  <si>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</si>
  <si>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</si>
  <si>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</si>
  <si>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</si>
  <si>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</si>
  <si>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</si>
  <si>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</si>
  <si>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</si>
  <si>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</si>
  <si>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</si>
  <si>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</si>
  <si>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</si>
  <si>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</si>
  <si>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</si>
  <si>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</si>
  <si>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</si>
  <si>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</si>
  <si>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</si>
  <si>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</si>
  <si>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</si>
  <si>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</si>
  <si>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</si>
  <si>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</si>
  <si>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</si>
  <si>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</si>
  <si>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</si>
  <si>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</si>
  <si>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</si>
  <si>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</si>
  <si>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</si>
  <si>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</si>
  <si>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</si>
  <si>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</si>
  <si>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</si>
  <si>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</si>
  <si>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</si>
  <si>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</si>
  <si>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</si>
  <si>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</si>
  <si>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</si>
  <si>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</si>
  <si>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</si>
  <si>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</si>
  <si>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</si>
  <si>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</si>
  <si>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</si>
  <si>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</si>
  <si>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</si>
  <si>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</si>
  <si>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</si>
  <si>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</si>
  <si>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</si>
  <si>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</si>
  <si>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</si>
  <si>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</si>
  <si>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</si>
  <si>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</si>
  <si>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</si>
  <si>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</si>
  <si>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</si>
  <si>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</si>
  <si>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</si>
  <si>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</si>
  <si>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</si>
  <si>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</si>
  <si>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</si>
  <si>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</si>
  <si>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</si>
  <si>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</si>
  <si>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</si>
  <si>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</si>
  <si>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</si>
  <si>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</si>
  <si>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</si>
  <si>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</si>
  <si>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</si>
  <si>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</si>
  <si>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</si>
  <si>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</si>
  <si>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</si>
  <si>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</si>
  <si>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</si>
  <si>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</si>
  <si>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</si>
  <si>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</si>
  <si>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</si>
  <si>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</si>
  <si>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</si>
  <si>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</si>
  <si>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</si>
  <si>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</si>
  <si>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</si>
  <si>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</si>
  <si>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</si>
  <si>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</si>
  <si>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</si>
  <si>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</si>
  <si>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</si>
  <si>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</si>
  <si>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</si>
  <si>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</si>
  <si>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</si>
  <si>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</si>
  <si>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</si>
  <si>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</si>
  <si>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</si>
  <si>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</si>
  <si>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</si>
  <si>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</si>
  <si>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</si>
  <si>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</si>
  <si>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</si>
  <si>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</si>
  <si>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</si>
  <si>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</si>
  <si>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</si>
  <si>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</si>
  <si>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</si>
  <si>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</si>
  <si>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</si>
  <si>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</si>
  <si>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</si>
  <si>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</si>
  <si>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</si>
  <si>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</si>
  <si>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</si>
  <si>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</si>
  <si>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</si>
  <si>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</si>
  <si>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</si>
  <si>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</si>
  <si>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</si>
  <si>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</si>
  <si>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</si>
  <si>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</si>
  <si>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</si>
  <si>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</si>
  <si>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</si>
  <si>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</si>
  <si>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</si>
  <si>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</si>
  <si>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</si>
  <si>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</si>
  <si>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</si>
  <si>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</si>
  <si>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</si>
  <si>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</si>
  <si>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</si>
  <si>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</si>
  <si>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</si>
  <si>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</si>
  <si>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</si>
  <si>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</si>
  <si>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</si>
  <si>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</si>
  <si>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</si>
  <si>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</si>
  <si>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</si>
  <si>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</si>
  <si>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</si>
  <si>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</si>
  <si>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</si>
  <si>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</si>
  <si>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</si>
  <si>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</si>
  <si>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</si>
  <si>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</si>
  <si>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</si>
  <si>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</si>
  <si>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</si>
  <si>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</si>
  <si>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</si>
  <si>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</si>
  <si>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</si>
  <si>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</si>
  <si>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</si>
  <si>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</si>
  <si>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</si>
  <si>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</si>
  <si>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</si>
  <si>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</si>
  <si>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</si>
  <si>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</si>
  <si>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</si>
  <si>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</si>
  <si>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</si>
  <si>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</si>
  <si>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</si>
  <si>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</si>
  <si>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</si>
  <si>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</si>
  <si>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</si>
  <si>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</si>
  <si>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</si>
  <si>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</si>
  <si>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</si>
  <si>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</si>
  <si>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</si>
  <si>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</si>
  <si>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</si>
  <si>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</si>
  <si>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</si>
  <si>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</si>
  <si>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</si>
  <si>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</si>
  <si>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</si>
  <si>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</si>
  <si>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</si>
  <si>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</si>
  <si>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</si>
  <si>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</si>
  <si>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</si>
  <si>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</si>
  <si>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</si>
  <si>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</si>
  <si>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</si>
  <si>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</si>
  <si>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</si>
  <si>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</si>
  <si>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</si>
  <si>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</si>
  <si>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</si>
  <si>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</si>
  <si>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</si>
  <si>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</si>
  <si>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</si>
  <si>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</si>
  <si>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</si>
  <si>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</si>
  <si>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</si>
  <si>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</si>
  <si>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</si>
  <si>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</si>
  <si>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</si>
  <si>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</si>
  <si>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</si>
  <si>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</si>
  <si>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</si>
  <si>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</si>
  <si>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</si>
  <si>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</si>
  <si>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</si>
  <si>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</si>
  <si>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</si>
  <si>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</si>
  <si>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</si>
  <si>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</si>
  <si>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</si>
  <si>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</si>
  <si>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</si>
  <si>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</si>
  <si>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</si>
  <si>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</si>
  <si>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</si>
  <si>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</si>
  <si>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</si>
  <si>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</si>
  <si>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</si>
  <si>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</si>
  <si>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</si>
  <si>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</si>
  <si>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</si>
  <si>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</si>
  <si>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</si>
  <si>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</si>
  <si>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</si>
  <si>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</si>
  <si>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</si>
  <si>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</si>
  <si>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</si>
  <si>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</si>
  <si>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</si>
  <si>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</si>
  <si>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</si>
  <si>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</si>
  <si>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</si>
  <si>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</si>
  <si>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</si>
  <si>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</si>
  <si>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</si>
  <si>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</si>
  <si>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</si>
  <si>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</si>
  <si>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</si>
  <si>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</si>
  <si>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</si>
  <si>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</si>
  <si>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</si>
  <si>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</si>
  <si>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</si>
  <si>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</si>
  <si>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</si>
  <si>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</si>
  <si>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</si>
  <si>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</si>
  <si>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</si>
  <si>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</si>
  <si>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</si>
  <si>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</si>
  <si>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</si>
  <si>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</si>
  <si>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</si>
  <si>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</si>
  <si>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</si>
  <si>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</si>
  <si>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</si>
  <si>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</si>
  <si>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</si>
  <si>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</si>
  <si>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</si>
  <si>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</si>
  <si>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</si>
  <si>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</si>
  <si>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</si>
  <si>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</si>
  <si>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</si>
  <si>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</si>
  <si>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</si>
  <si>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</si>
  <si>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</si>
  <si>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</si>
  <si>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</si>
  <si>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</si>
  <si>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</si>
  <si>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</si>
  <si>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</si>
  <si>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</si>
  <si>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</si>
  <si>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</si>
  <si>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</si>
  <si>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</si>
  <si>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</si>
  <si>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</si>
  <si>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</si>
  <si>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</si>
  <si>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</si>
  <si>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</si>
  <si>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</si>
  <si>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</si>
  <si>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</si>
  <si>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</si>
  <si>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</si>
  <si>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</si>
  <si>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</si>
  <si>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</si>
  <si>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</si>
  <si>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</si>
  <si>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</si>
  <si>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</si>
  <si>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</si>
  <si>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</si>
  <si>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</si>
  <si>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</si>
  <si>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</si>
  <si>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</si>
  <si>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</si>
  <si>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</si>
  <si>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</si>
  <si>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</si>
  <si>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</si>
  <si>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</si>
  <si>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</si>
  <si>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</si>
  <si>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</si>
  <si>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</si>
  <si>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</si>
  <si>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</si>
  <si>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</si>
  <si>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</si>
  <si>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</si>
  <si>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</si>
  <si>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</si>
  <si>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</si>
  <si>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</si>
  <si>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</si>
  <si>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</si>
  <si>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</si>
  <si>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</si>
  <si>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</si>
  <si>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</si>
  <si>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</si>
  <si>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</si>
  <si>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</si>
  <si>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</si>
  <si>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</si>
  <si>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</si>
  <si>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</si>
  <si>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</si>
  <si>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</si>
  <si>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</si>
  <si>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</si>
  <si>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</si>
  <si>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</si>
  <si>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</si>
  <si>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</si>
  <si>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</si>
  <si>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</si>
  <si>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</si>
  <si>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</si>
  <si>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</si>
  <si>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</si>
  <si>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</si>
  <si>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</si>
  <si>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</si>
  <si>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</si>
  <si>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</si>
  <si>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</si>
  <si>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</si>
  <si>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</si>
  <si>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</si>
  <si>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</si>
  <si>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</si>
  <si>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</si>
  <si>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</si>
  <si>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</si>
  <si>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</si>
  <si>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</si>
  <si>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</si>
  <si>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</si>
  <si>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</si>
  <si>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</si>
  <si>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</si>
  <si>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</si>
  <si>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</si>
  <si>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</si>
  <si>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</si>
  <si>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</si>
  <si>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</si>
  <si>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</si>
  <si>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</si>
  <si>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</si>
  <si>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</si>
  <si>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</si>
  <si>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</si>
  <si>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</si>
  <si>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</si>
  <si>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</si>
  <si>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</si>
  <si>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</si>
  <si>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</si>
  <si>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</si>
  <si>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</si>
  <si>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</si>
  <si>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</si>
  <si>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</si>
  <si>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</si>
  <si>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</si>
  <si>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</si>
  <si>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</si>
  <si>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</si>
  <si>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</si>
  <si>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</si>
  <si>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</si>
  <si>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</si>
  <si>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</si>
  <si>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</si>
  <si>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</si>
  <si>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</si>
  <si>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</si>
  <si>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</si>
  <si>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</si>
  <si>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</si>
  <si>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</si>
  <si>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</si>
  <si>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</si>
  <si>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</si>
  <si>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</si>
  <si>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</si>
  <si>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</si>
  <si>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</si>
  <si>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</si>
  <si>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</si>
  <si>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</si>
  <si>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</si>
  <si>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</si>
  <si>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</si>
  <si>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</si>
  <si>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</si>
  <si>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</si>
  <si>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</si>
  <si>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</si>
  <si>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</si>
  <si>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</si>
  <si>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</si>
  <si>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</si>
  <si>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</si>
  <si>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</si>
  <si>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</si>
  <si>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</si>
  <si>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</si>
  <si>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</si>
  <si>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</si>
  <si>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</si>
  <si>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</si>
  <si>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</si>
  <si>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</si>
  <si>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</si>
  <si>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</si>
  <si>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</si>
  <si>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</si>
  <si>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</si>
  <si>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</si>
  <si>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</si>
  <si>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</si>
  <si>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</si>
  <si>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</si>
  <si>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</si>
  <si>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</si>
  <si>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</si>
  <si>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</si>
  <si>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</si>
  <si>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</si>
  <si>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</si>
  <si>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</si>
  <si>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</si>
  <si>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</si>
  <si>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</si>
  <si>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</si>
  <si>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</si>
  <si>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</si>
  <si>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</si>
  <si>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</si>
  <si>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</si>
  <si>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</si>
  <si>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</si>
  <si>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</si>
  <si>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</si>
  <si>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</si>
  <si>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</si>
  <si>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</si>
  <si>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</si>
  <si>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</si>
  <si>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</si>
  <si>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</si>
  <si>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</si>
  <si>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</si>
  <si>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</si>
  <si>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</si>
  <si>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</si>
  <si>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</si>
  <si>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</si>
  <si>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</si>
  <si>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</si>
  <si>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</si>
  <si>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</si>
  <si>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</si>
  <si>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</si>
  <si>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</si>
  <si>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</si>
  <si>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</si>
  <si>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</si>
  <si>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</si>
  <si>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</si>
  <si>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</si>
  <si>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</si>
  <si>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</si>
  <si>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</si>
  <si>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</si>
  <si>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</si>
  <si>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</si>
  <si>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</si>
  <si>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</si>
  <si>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</si>
  <si>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</si>
  <si>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</si>
  <si>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</si>
  <si>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</si>
  <si>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</si>
  <si>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</si>
  <si>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</si>
  <si>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</si>
  <si>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</si>
  <si>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</si>
  <si>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</si>
  <si>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</si>
  <si>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</si>
  <si>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</si>
  <si>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</si>
  <si>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</si>
  <si>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</si>
  <si>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</si>
  <si>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</si>
  <si>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</si>
  <si>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</si>
  <si>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</si>
  <si>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</si>
  <si>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</si>
  <si>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</si>
  <si>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</si>
  <si>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</si>
  <si>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</si>
  <si>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</si>
  <si>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</si>
  <si>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</si>
  <si>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</si>
  <si>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</si>
  <si>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</si>
  <si>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</si>
  <si>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</si>
  <si>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</si>
  <si>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</si>
  <si>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</si>
  <si>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</si>
  <si>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</si>
  <si>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</si>
  <si>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</si>
  <si>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</si>
  <si>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</si>
  <si>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</si>
  <si>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</si>
  <si>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</si>
  <si>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</si>
  <si>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</si>
  <si>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</si>
  <si>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</si>
  <si>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</si>
  <si>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</si>
  <si>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</si>
  <si>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</si>
  <si>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</si>
  <si>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</si>
  <si>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</si>
  <si>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</si>
  <si>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</si>
  <si>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</si>
  <si>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</si>
  <si>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</si>
  <si>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</si>
  <si>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</si>
  <si>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</si>
  <si>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</si>
  <si>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</si>
  <si>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</si>
  <si>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</si>
  <si>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</si>
  <si>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</si>
  <si>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</si>
  <si>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</si>
  <si>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</si>
  <si>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</si>
  <si>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</si>
  <si>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</si>
  <si>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</si>
  <si>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</si>
  <si>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</si>
  <si>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</si>
  <si>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</si>
  <si>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</si>
  <si>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</si>
  <si>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</si>
  <si>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</si>
  <si>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</si>
  <si>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</si>
  <si>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</si>
  <si>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</si>
  <si>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</si>
  <si>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</si>
  <si>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</si>
  <si>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</si>
  <si>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</si>
  <si>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</si>
  <si>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</si>
  <si>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</si>
  <si>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</si>
  <si>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</si>
  <si>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</si>
  <si>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</si>
  <si>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</si>
  <si>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</si>
  <si>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</si>
  <si>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</si>
  <si>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</si>
  <si>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</si>
  <si>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</si>
  <si>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</si>
  <si>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</si>
  <si>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</si>
  <si>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</si>
  <si>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</si>
  <si>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</si>
  <si>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</si>
  <si>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</si>
  <si>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</si>
  <si>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</si>
  <si>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</si>
  <si>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</si>
  <si>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</si>
  <si>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</si>
  <si>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</si>
  <si>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</si>
  <si>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</si>
  <si>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</si>
  <si>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</si>
  <si>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</si>
  <si>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</si>
  <si>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</si>
  <si>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</si>
  <si>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</si>
  <si>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</si>
  <si>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</si>
  <si>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</si>
  <si>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</si>
  <si>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</si>
  <si>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</si>
  <si>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</si>
  <si>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</si>
  <si>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</si>
  <si>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</si>
  <si>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</si>
  <si>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</si>
  <si>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</si>
  <si>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</si>
  <si>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</si>
  <si>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</si>
  <si>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</si>
  <si>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</si>
  <si>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</si>
  <si>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</si>
  <si>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</si>
  <si>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</si>
  <si>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</si>
  <si>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</si>
  <si>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</si>
  <si>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</si>
  <si>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</si>
  <si>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</si>
  <si>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</si>
  <si>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</si>
  <si>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</si>
  <si>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</si>
  <si>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</si>
  <si>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</si>
  <si>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</si>
  <si>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</si>
  <si>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</si>
  <si>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</si>
  <si>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</si>
  <si>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</si>
  <si>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</si>
  <si>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</si>
  <si>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</si>
  <si>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</si>
  <si>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</si>
  <si>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</si>
  <si>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</si>
  <si>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</si>
  <si>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</si>
  <si>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</si>
  <si>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</si>
  <si>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</si>
  <si>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</si>
  <si>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</si>
  <si>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</si>
  <si>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</si>
  <si>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</si>
  <si>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</si>
  <si>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</si>
  <si>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</si>
  <si>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</si>
  <si>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</si>
  <si>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</si>
  <si>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</si>
  <si>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</si>
  <si>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</si>
  <si>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</si>
  <si>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</si>
  <si>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</si>
  <si>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</si>
  <si>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</si>
  <si>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</si>
  <si>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</si>
  <si>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</si>
  <si>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</si>
  <si>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</si>
  <si>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</si>
  <si>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</si>
  <si>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</si>
  <si>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</si>
  <si>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</si>
  <si>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</si>
  <si>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</si>
  <si>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</si>
  <si>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</si>
  <si>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</si>
  <si>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</si>
  <si>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</si>
  <si>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</si>
  <si>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</si>
  <si>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</si>
  <si>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</si>
  <si>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</si>
  <si>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</si>
  <si>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</si>
  <si>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</si>
  <si>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</si>
  <si>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</si>
  <si>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</si>
  <si>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</si>
  <si>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</si>
  <si>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</si>
  <si>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</si>
  <si>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</si>
  <si>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</si>
  <si>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</si>
  <si>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</si>
  <si>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</si>
  <si>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</si>
  <si>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</si>
  <si>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</si>
  <si>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</si>
  <si>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</si>
  <si>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</si>
  <si>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</si>
  <si>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</si>
  <si>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</si>
  <si>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</si>
  <si>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</si>
  <si>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</si>
  <si>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</si>
  <si>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</si>
  <si>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</si>
  <si>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</si>
  <si>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</si>
  <si>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</si>
  <si>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</si>
  <si>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</si>
  <si>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</si>
  <si>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</si>
  <si>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</si>
  <si>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</si>
  <si>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</si>
  <si>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</si>
  <si>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</si>
  <si>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</si>
  <si>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</si>
  <si>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</si>
  <si>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</si>
  <si>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</si>
  <si>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</si>
  <si>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</si>
  <si>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</si>
  <si>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</si>
  <si>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</si>
  <si>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</si>
  <si>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</si>
  <si>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</si>
  <si>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</si>
  <si>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</si>
  <si>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</si>
  <si>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</si>
  <si>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</si>
  <si>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</si>
  <si>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</si>
  <si>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</si>
  <si>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</si>
  <si>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</si>
  <si>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</si>
  <si>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</si>
  <si>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</si>
  <si>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</si>
  <si>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</si>
  <si>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</si>
  <si>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</si>
  <si>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</si>
  <si>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</si>
  <si>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</si>
  <si>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</si>
  <si>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</si>
  <si>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</si>
  <si>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</si>
  <si>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</si>
  <si>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</si>
  <si>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</si>
  <si>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</si>
  <si>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</si>
  <si>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</si>
  <si>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</si>
  <si>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</si>
  <si>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</si>
  <si>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</si>
  <si>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</si>
  <si>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</si>
  <si>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</si>
  <si>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</si>
  <si>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</si>
  <si>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</si>
  <si>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</si>
  <si>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</si>
  <si>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</si>
  <si>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</si>
  <si>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</si>
  <si>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</si>
  <si>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</si>
  <si>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</si>
  <si>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</si>
  <si>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</si>
  <si>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</si>
  <si>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</si>
  <si>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</si>
  <si>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</si>
  <si>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</si>
  <si>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</si>
  <si>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</si>
  <si>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</si>
  <si>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</si>
  <si>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</si>
  <si>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</si>
  <si>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</si>
  <si>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</si>
  <si>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</si>
  <si>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</si>
  <si>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</si>
  <si>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</si>
  <si>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</si>
  <si>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</si>
  <si>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</si>
  <si>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</si>
  <si>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</si>
  <si>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</si>
  <si>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</si>
  <si>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</si>
  <si>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</si>
  <si>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</si>
  <si>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</si>
  <si>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</si>
  <si>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</si>
  <si>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</si>
  <si>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</si>
  <si>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</si>
  <si>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</si>
  <si>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</si>
  <si>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</si>
  <si>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</si>
  <si>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</si>
  <si>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</si>
  <si>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</si>
  <si>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</si>
  <si>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</si>
  <si>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</si>
  <si>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</si>
  <si>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</si>
  <si>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</si>
  <si>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</si>
  <si>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</si>
  <si>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</si>
  <si>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</si>
  <si>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</si>
  <si>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</si>
  <si>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</si>
  <si>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</si>
  <si>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</si>
  <si>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</si>
  <si>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</si>
  <si>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</si>
  <si>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</si>
  <si>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</si>
  <si>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</si>
  <si>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</si>
  <si>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</si>
  <si>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</si>
  <si>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</si>
  <si>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</si>
  <si>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</si>
  <si>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</si>
  <si>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</si>
  <si>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</si>
  <si>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</si>
  <si>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</si>
  <si>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</si>
  <si>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</si>
  <si>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</si>
  <si>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</si>
  <si>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</si>
  <si>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</si>
  <si>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</si>
  <si>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</si>
  <si>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</si>
  <si>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</si>
  <si>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</si>
  <si>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</si>
  <si>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</si>
  <si>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</si>
  <si>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</si>
  <si>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</si>
  <si>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</si>
  <si>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</si>
  <si>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</si>
  <si>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</si>
  <si>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</si>
  <si>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</si>
  <si>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</si>
  <si>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</si>
  <si>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</si>
  <si>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</si>
  <si>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</si>
  <si>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</si>
  <si>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</si>
  <si>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</si>
  <si>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</si>
  <si>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</si>
  <si>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</si>
  <si>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</si>
  <si>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</si>
  <si>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</si>
  <si>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</si>
  <si>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</si>
  <si>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</si>
  <si>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</si>
  <si>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</si>
  <si>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</si>
  <si>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</si>
  <si>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</si>
  <si>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</si>
  <si>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</si>
  <si>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</si>
  <si>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</si>
  <si>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</si>
  <si>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</si>
  <si>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</si>
  <si>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</si>
  <si>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</si>
  <si>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</si>
  <si>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</si>
  <si>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</si>
  <si>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</si>
  <si>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</si>
  <si>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</si>
  <si>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</si>
  <si>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</si>
  <si>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</si>
  <si>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</si>
  <si>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</si>
  <si>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</si>
  <si>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</si>
  <si>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</si>
  <si>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</si>
  <si>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</si>
  <si>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</si>
  <si>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</si>
  <si>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</si>
  <si>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</si>
  <si>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</si>
  <si>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</si>
  <si>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</si>
  <si>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</si>
  <si>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</si>
  <si>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</si>
  <si>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</si>
  <si>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</si>
  <si>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</si>
  <si>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</si>
  <si>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</si>
  <si>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</si>
  <si>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</si>
  <si>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</si>
  <si>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</si>
  <si>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</si>
  <si>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</si>
  <si>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</si>
  <si>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</si>
  <si>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</si>
  <si>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</si>
  <si>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</si>
  <si>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</si>
  <si>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</si>
  <si>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</si>
  <si>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</si>
  <si>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</si>
  <si>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</si>
  <si>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</si>
  <si>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</si>
  <si>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</si>
  <si>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</si>
  <si>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</si>
  <si>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</si>
  <si>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</si>
  <si>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</si>
  <si>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</si>
  <si>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</si>
  <si>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</si>
  <si>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</si>
  <si>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</si>
  <si>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</si>
  <si>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</si>
  <si>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</si>
  <si>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</si>
  <si>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</si>
  <si>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</si>
  <si>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</si>
  <si>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</si>
  <si>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</si>
  <si>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</si>
  <si>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</si>
  <si>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</si>
  <si>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</si>
  <si>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</si>
  <si>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</si>
  <si>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</si>
  <si>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</si>
  <si>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</si>
  <si>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</si>
  <si>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</si>
  <si>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</si>
  <si>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</si>
  <si>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</si>
  <si>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</si>
  <si>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</si>
  <si>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</si>
  <si>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</si>
  <si>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</si>
  <si>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</si>
  <si>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</si>
  <si>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</si>
  <si>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</si>
  <si>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</si>
  <si>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</si>
  <si>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</si>
  <si>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</si>
  <si>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</si>
  <si>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</si>
  <si>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</si>
  <si>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</si>
  <si>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</si>
  <si>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</si>
  <si>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</si>
  <si>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</si>
  <si>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</si>
  <si>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</si>
  <si>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</si>
  <si>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</si>
  <si>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</si>
  <si>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</si>
  <si>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</si>
  <si>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</si>
  <si>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</si>
  <si>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</si>
  <si>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</si>
  <si>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</si>
  <si>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</si>
  <si>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</si>
  <si>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</si>
  <si>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</si>
  <si>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</si>
  <si>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</si>
  <si>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</si>
  <si>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</si>
  <si>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</si>
  <si>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</si>
  <si>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</si>
  <si>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</si>
  <si>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</si>
  <si>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</si>
  <si>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</si>
  <si>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</si>
  <si>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</si>
  <si>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</si>
  <si>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</si>
  <si>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</si>
  <si>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</si>
  <si>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</si>
  <si>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</si>
  <si>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</si>
  <si>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</si>
  <si>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</si>
  <si>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</si>
  <si>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</si>
  <si>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</si>
  <si>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</si>
  <si>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</si>
  <si>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</si>
  <si>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</si>
  <si>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</si>
  <si>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</si>
  <si>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</si>
  <si>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</si>
  <si>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</si>
  <si>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</si>
  <si>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</si>
  <si>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</si>
  <si>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</si>
  <si>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</si>
  <si>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</si>
  <si>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</si>
  <si>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</si>
  <si>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</si>
  <si>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</si>
  <si>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</si>
  <si>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</si>
  <si>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</si>
  <si>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</si>
  <si>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</si>
  <si>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</si>
  <si>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</si>
  <si>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</si>
  <si>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</si>
  <si>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</si>
  <si>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</si>
  <si>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</si>
  <si>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</si>
  <si>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</si>
  <si>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</si>
  <si>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</si>
  <si>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</si>
  <si>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</si>
  <si>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</si>
  <si>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</si>
  <si>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</si>
  <si>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</si>
  <si>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</si>
  <si>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</si>
  <si>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</si>
  <si>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</si>
  <si>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</si>
  <si>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</si>
  <si>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</si>
  <si>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</si>
  <si>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</si>
  <si>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</si>
  <si>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</si>
  <si>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</si>
  <si>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</si>
  <si>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</si>
  <si>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</si>
  <si>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</si>
  <si>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</si>
  <si>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</si>
  <si>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</si>
  <si>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</si>
  <si>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</si>
  <si>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</si>
  <si>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</si>
  <si>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</si>
  <si>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</si>
  <si>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</si>
  <si>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</si>
  <si>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</si>
  <si>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</si>
  <si>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</si>
  <si>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</si>
  <si>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</si>
  <si>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</si>
  <si>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</si>
  <si>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</si>
  <si>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</si>
  <si>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</si>
  <si>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</si>
  <si>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</si>
  <si>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</si>
  <si>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</si>
  <si>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</si>
  <si>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</si>
  <si>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</si>
  <si>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</si>
  <si>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</si>
  <si>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</si>
  <si>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</si>
  <si>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</si>
  <si>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</si>
  <si>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</si>
  <si>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</si>
  <si>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</si>
  <si>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</si>
  <si>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</si>
  <si>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</si>
  <si>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</si>
  <si>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</si>
  <si>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</si>
  <si>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</si>
  <si>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</si>
  <si>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</si>
  <si>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</si>
  <si>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</si>
  <si>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</si>
  <si>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</si>
  <si>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</si>
  <si>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</si>
  <si>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</si>
  <si>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</si>
  <si>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</si>
  <si>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</si>
  <si>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</si>
  <si>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</si>
  <si>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</si>
  <si>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</si>
  <si>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</si>
  <si>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</si>
  <si>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</si>
  <si>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</si>
  <si>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</si>
  <si>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</si>
  <si>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</si>
  <si>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</si>
  <si>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</si>
  <si>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</si>
  <si>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</si>
  <si>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</si>
  <si>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</si>
  <si>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</si>
  <si>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</si>
  <si>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</si>
  <si>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</si>
  <si>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</si>
  <si>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</si>
  <si>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</si>
  <si>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</si>
  <si>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</si>
  <si>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</si>
  <si>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</si>
  <si>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</si>
  <si>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</si>
  <si>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</si>
  <si>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</si>
  <si>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</si>
  <si>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</si>
  <si>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</si>
  <si>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</si>
  <si>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</si>
  <si>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</si>
  <si>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</si>
  <si>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</si>
  <si>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</si>
  <si>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</si>
  <si>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</si>
  <si>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</si>
  <si>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</si>
  <si>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</si>
  <si>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</si>
  <si>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</si>
  <si>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</si>
  <si>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</si>
  <si>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</si>
  <si>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</si>
  <si>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</si>
  <si>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</si>
  <si>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</si>
  <si>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</si>
  <si>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</si>
  <si>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</si>
  <si>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</si>
  <si>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</si>
  <si>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</si>
  <si>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</si>
  <si>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</si>
  <si>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</si>
  <si>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</si>
  <si>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</si>
  <si>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</si>
  <si>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</si>
  <si>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</si>
  <si>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</si>
  <si>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</si>
  <si>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</si>
  <si>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</si>
  <si>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</si>
  <si>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</si>
  <si>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</si>
  <si>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</si>
  <si>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</si>
  <si>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</si>
  <si>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</si>
  <si>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</si>
  <si>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</si>
  <si>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</si>
  <si>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</si>
  <si>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</si>
  <si>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</si>
  <si>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</si>
  <si>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</si>
  <si>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</si>
  <si>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</si>
  <si>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</si>
  <si>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</si>
  <si>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</si>
  <si>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</si>
  <si>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</si>
  <si>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</si>
  <si>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</si>
  <si>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</si>
  <si>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</si>
  <si>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</si>
  <si>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</si>
  <si>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</si>
  <si>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</si>
  <si>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</si>
  <si>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</si>
  <si>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</si>
  <si>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</si>
  <si>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</si>
  <si>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</si>
  <si>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</si>
  <si>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</si>
  <si>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</si>
  <si>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</si>
  <si>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</si>
  <si>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</si>
  <si>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</si>
  <si>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</si>
  <si>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</si>
  <si>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</si>
  <si>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</si>
  <si>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</si>
  <si>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</si>
  <si>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</si>
  <si>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</si>
  <si>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</si>
  <si>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</si>
  <si>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</si>
  <si>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</si>
  <si>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</si>
  <si>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</si>
  <si>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</si>
  <si>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</si>
  <si>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</si>
  <si>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</si>
  <si>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</si>
  <si>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</si>
  <si>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</si>
  <si>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</si>
  <si>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</si>
  <si>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</si>
  <si>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</si>
  <si>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</si>
  <si>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</si>
  <si>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</si>
  <si>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</si>
  <si>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</si>
  <si>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</si>
  <si>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</si>
  <si>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</si>
  <si>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</si>
  <si>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</si>
  <si>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</si>
  <si>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</si>
  <si>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</si>
  <si>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</si>
  <si>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</si>
  <si>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</si>
  <si>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</si>
  <si>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</si>
  <si>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</si>
  <si>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</si>
  <si>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</si>
  <si>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</si>
  <si>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</si>
  <si>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</si>
  <si>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</si>
  <si>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</si>
  <si>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</si>
  <si>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</si>
  <si>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</si>
  <si>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</si>
  <si>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</si>
  <si>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</si>
  <si>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</si>
  <si>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</si>
  <si>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</si>
  <si>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</si>
  <si>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</si>
  <si>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</si>
  <si>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</si>
  <si>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</si>
  <si>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</si>
  <si>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</si>
  <si>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</si>
  <si>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</si>
  <si>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</si>
  <si>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</si>
  <si>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</si>
  <si>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</si>
  <si>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</si>
  <si>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</si>
  <si>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</si>
  <si>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</si>
  <si>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</si>
  <si>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</si>
  <si>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</si>
  <si>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</si>
  <si>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</si>
  <si>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</si>
  <si>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</si>
  <si>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</si>
  <si>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</si>
  <si>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</si>
  <si>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</si>
  <si>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</si>
  <si>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</si>
  <si>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</si>
  <si>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</si>
  <si>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</si>
  <si>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</si>
  <si>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</si>
  <si>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</si>
  <si>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</si>
  <si>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</si>
  <si>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</si>
  <si>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</si>
  <si>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</si>
  <si>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</si>
  <si>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</si>
  <si>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</si>
  <si>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</si>
  <si>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</si>
  <si>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</si>
  <si>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</si>
  <si>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</si>
  <si>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</si>
  <si>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</si>
  <si>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</si>
  <si>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</si>
  <si>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</si>
  <si>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</si>
  <si>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</si>
  <si>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</si>
  <si>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</si>
  <si>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</si>
  <si>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</si>
  <si>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</si>
  <si>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</si>
  <si>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</si>
  <si>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</si>
  <si>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</si>
  <si>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</si>
  <si>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</si>
  <si>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</si>
  <si>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</si>
  <si>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</si>
  <si>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</si>
  <si>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</si>
  <si>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</si>
  <si>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</si>
  <si>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</si>
  <si>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</si>
  <si>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</si>
  <si>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</si>
  <si>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</si>
  <si>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</si>
  <si>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</si>
  <si>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</si>
  <si>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</si>
  <si>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</si>
  <si>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</si>
  <si>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</si>
  <si>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</si>
  <si>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</si>
  <si>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</si>
  <si>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</si>
  <si>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</si>
  <si>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</si>
  <si>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</si>
  <si>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</si>
  <si>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</si>
  <si>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</si>
  <si>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</si>
  <si>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</si>
  <si>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</si>
  <si>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</si>
  <si>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</si>
  <si>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</si>
  <si>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</si>
  <si>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</si>
  <si>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</si>
  <si>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</si>
  <si>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</si>
  <si>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</si>
  <si>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</si>
  <si>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</si>
  <si>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</si>
  <si>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</si>
  <si>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</si>
  <si>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</si>
  <si>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</si>
  <si>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</si>
  <si>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</si>
  <si>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</si>
  <si>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</si>
  <si>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</si>
  <si>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</si>
  <si>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</si>
  <si>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</si>
  <si>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</si>
  <si>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</si>
  <si>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</si>
  <si>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</si>
  <si>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</si>
  <si>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</si>
  <si>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</si>
  <si>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</si>
  <si>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</si>
  <si>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</si>
  <si>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</si>
  <si>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</si>
  <si>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</si>
  <si>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</si>
  <si>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</si>
  <si>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</si>
  <si>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</si>
  <si>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</si>
  <si>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</si>
  <si>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</si>
  <si>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</si>
  <si>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</si>
  <si>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</si>
  <si>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</si>
  <si>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</si>
  <si>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</si>
  <si>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</si>
  <si>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</si>
  <si>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</si>
  <si>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</si>
  <si>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</si>
  <si>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</si>
  <si>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</si>
  <si>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</si>
  <si>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</si>
  <si>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</si>
  <si>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</si>
  <si>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</si>
  <si>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</si>
  <si>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</si>
  <si>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</si>
  <si>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</si>
  <si>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</si>
  <si>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</si>
  <si>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</si>
  <si>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</si>
  <si>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</si>
  <si>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</si>
  <si>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</si>
  <si>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</si>
  <si>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</si>
  <si>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</si>
  <si>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</si>
  <si>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</si>
  <si>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</si>
  <si>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</si>
  <si>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</si>
  <si>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</si>
  <si>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</si>
  <si>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</si>
  <si>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</si>
  <si>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</si>
  <si>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</si>
  <si>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</si>
  <si>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</si>
  <si>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</si>
  <si>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</si>
  <si>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</si>
  <si>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</si>
  <si>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</si>
  <si>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</si>
  <si>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</si>
  <si>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</si>
  <si>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</si>
  <si>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</si>
  <si>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</si>
  <si>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</si>
  <si>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</si>
  <si>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</si>
  <si>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</si>
  <si>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</si>
  <si>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</si>
  <si>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</si>
  <si>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</si>
  <si>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</si>
  <si>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</si>
  <si>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</si>
  <si>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</si>
  <si>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</si>
  <si>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</si>
  <si>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</si>
  <si>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</si>
  <si>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</si>
  <si>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</si>
  <si>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</si>
  <si>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</si>
  <si>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</si>
  <si>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</si>
  <si>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</si>
  <si>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</si>
  <si>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</si>
  <si>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</si>
  <si>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</si>
  <si>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</si>
  <si>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</si>
  <si>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</si>
  <si>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</si>
  <si>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</si>
  <si>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</si>
  <si>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</si>
  <si>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</si>
  <si>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</si>
  <si>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</si>
  <si>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</si>
  <si>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</si>
  <si>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</si>
  <si>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</si>
  <si>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</si>
  <si>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</si>
  <si>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</si>
  <si>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</si>
  <si>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</si>
  <si>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</si>
  <si>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</si>
  <si>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</si>
  <si>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</si>
  <si>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</si>
  <si>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</si>
  <si>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</si>
  <si>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</si>
  <si>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</si>
  <si>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</si>
  <si>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</si>
  <si>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</si>
  <si>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</si>
  <si>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</si>
  <si>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</si>
  <si>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</si>
  <si>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</si>
  <si>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</si>
  <si>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</si>
  <si>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</si>
  <si>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</si>
  <si>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</si>
  <si>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</si>
  <si>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</si>
  <si>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</si>
  <si>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</si>
  <si>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</si>
  <si>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</si>
  <si>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</si>
  <si>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</si>
  <si>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</si>
  <si>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</si>
  <si>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</si>
  <si>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</si>
  <si>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</si>
  <si>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</si>
  <si>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</si>
  <si>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</si>
  <si>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</si>
  <si>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</si>
  <si>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</si>
  <si>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</si>
  <si>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</si>
  <si>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</si>
  <si>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</si>
  <si>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</si>
  <si>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</si>
  <si>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</si>
  <si>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</si>
  <si>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</si>
  <si>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</si>
  <si>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</si>
  <si>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</si>
  <si>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</si>
  <si>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</si>
  <si>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</si>
  <si>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</si>
  <si>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</si>
  <si>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</si>
  <si>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</si>
  <si>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</si>
  <si>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</si>
  <si>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</si>
  <si>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</si>
  <si>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</si>
  <si>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</si>
  <si>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</si>
  <si>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</si>
  <si>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</si>
  <si>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</si>
  <si>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</si>
  <si>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</si>
  <si>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</si>
  <si>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</si>
  <si>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</si>
  <si>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</si>
  <si>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</si>
  <si>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</si>
  <si>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</si>
  <si>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</si>
  <si>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</si>
  <si>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</si>
  <si>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</si>
  <si>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</si>
  <si>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</si>
  <si>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</si>
  <si>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</si>
  <si>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</si>
  <si>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</si>
  <si>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</si>
  <si>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</si>
  <si>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</si>
  <si>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</si>
  <si>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</si>
  <si>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</si>
  <si>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</si>
  <si>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</si>
  <si>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</si>
  <si>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</si>
  <si>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</si>
  <si>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</si>
  <si>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</si>
  <si>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</si>
  <si>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</si>
  <si>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</si>
  <si>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</si>
  <si>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</si>
  <si>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</si>
  <si>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</si>
  <si>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</si>
  <si>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</si>
  <si>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</si>
  <si>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</si>
  <si>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</si>
  <si>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</si>
  <si>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</si>
  <si>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</si>
  <si>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</si>
  <si>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</si>
  <si>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</si>
  <si>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</si>
  <si>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</si>
  <si>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</si>
  <si>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</si>
  <si>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</si>
  <si>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</si>
  <si>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</si>
  <si>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</si>
  <si>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</si>
  <si>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</si>
  <si>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</si>
  <si>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</si>
  <si>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</si>
  <si>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</si>
  <si>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</si>
  <si>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</si>
  <si>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</si>
  <si>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</si>
  <si>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</si>
  <si>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</si>
  <si>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</si>
  <si>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</si>
  <si>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</si>
  <si>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</si>
  <si>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</si>
  <si>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</si>
  <si>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</si>
  <si>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</si>
  <si>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</si>
  <si>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</si>
  <si>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</si>
  <si>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</si>
  <si>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</si>
  <si>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</si>
  <si>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</si>
  <si>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</si>
  <si>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</si>
  <si>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</si>
  <si>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</si>
  <si>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</si>
  <si>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</si>
  <si>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</si>
  <si>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</si>
  <si>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</si>
  <si>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</si>
  <si>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</si>
  <si>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</si>
  <si>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</si>
  <si>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</si>
  <si>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</si>
  <si>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</si>
  <si>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</si>
  <si>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</si>
  <si>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</si>
  <si>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</si>
  <si>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</si>
  <si>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</si>
  <si>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</si>
  <si>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</si>
  <si>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</si>
  <si>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</si>
  <si>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</si>
  <si>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</si>
  <si>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</si>
  <si>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</si>
  <si>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</si>
  <si>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</si>
  <si>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</si>
  <si>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</si>
  <si>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</si>
  <si>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</si>
  <si>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</si>
  <si>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</si>
  <si>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</si>
  <si>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</si>
  <si>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</si>
  <si>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</si>
  <si>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</si>
  <si>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</si>
  <si>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</si>
  <si>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</si>
  <si>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</si>
  <si>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</si>
  <si>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</si>
  <si>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</si>
  <si>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</si>
  <si>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</si>
  <si>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</si>
  <si>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</si>
  <si>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</si>
  <si>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</si>
  <si>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</si>
  <si>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</si>
  <si>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</si>
  <si>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</si>
  <si>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</si>
  <si>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</si>
  <si>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</si>
  <si>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</si>
  <si>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</si>
  <si>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</si>
  <si>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</si>
  <si>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</si>
  <si>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</si>
  <si>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</si>
  <si>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</si>
  <si>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</si>
  <si>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</si>
  <si>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</si>
  <si>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</si>
  <si>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</si>
  <si>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</si>
  <si>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</si>
  <si>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</si>
  <si>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</si>
  <si>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</si>
  <si>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</si>
  <si>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</si>
  <si>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</si>
  <si>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</si>
  <si>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</si>
  <si>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</si>
  <si>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</si>
  <si>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</si>
  <si>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</si>
  <si>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</si>
  <si>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</si>
  <si>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</si>
  <si>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</si>
  <si>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</si>
  <si>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</si>
  <si>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</si>
  <si>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</si>
  <si>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</si>
  <si>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</si>
  <si>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</si>
  <si>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</si>
  <si>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</si>
  <si>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</si>
  <si>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</si>
  <si>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</si>
  <si>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</si>
  <si>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</si>
  <si>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</si>
  <si>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</si>
  <si>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</si>
  <si>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</si>
  <si>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</si>
  <si>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</si>
  <si>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</si>
  <si>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</si>
  <si>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</si>
  <si>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</si>
  <si>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</si>
  <si>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</si>
  <si>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</si>
  <si>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</si>
  <si>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</si>
  <si>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</si>
  <si>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</si>
  <si>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</si>
  <si>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</si>
  <si>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</si>
  <si>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</si>
  <si>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</si>
  <si>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</si>
  <si>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</si>
  <si>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</si>
  <si>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</si>
  <si>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</si>
  <si>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</si>
  <si>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</si>
  <si>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</si>
  <si>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</si>
  <si>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</si>
  <si>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</si>
  <si>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</si>
  <si>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</si>
  <si>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</si>
  <si>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</si>
  <si>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</si>
  <si>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</si>
  <si>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</si>
  <si>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</si>
  <si>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</si>
  <si>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</si>
  <si>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</si>
  <si>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</si>
  <si>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</si>
  <si>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</si>
  <si>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</si>
  <si>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</si>
  <si>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</si>
  <si>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</si>
  <si>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</si>
  <si>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</si>
  <si>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</si>
  <si>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</si>
  <si>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</si>
  <si>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</si>
  <si>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</si>
  <si>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</si>
  <si>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</si>
  <si>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</si>
  <si>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</si>
  <si>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</si>
  <si>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</si>
  <si>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</si>
  <si>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</si>
  <si>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</si>
  <si>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</si>
  <si>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</si>
  <si>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</si>
  <si>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</si>
  <si>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</si>
  <si>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</si>
  <si>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</si>
  <si>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</si>
  <si>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</si>
  <si>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</si>
  <si>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</si>
  <si>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</si>
  <si>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</si>
  <si>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</si>
  <si>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</si>
  <si>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</si>
  <si>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</si>
  <si>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</si>
  <si>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</si>
  <si>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</si>
  <si>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</si>
  <si>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</si>
  <si>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</si>
  <si>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</si>
  <si>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</si>
  <si>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</si>
  <si>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</si>
  <si>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</si>
  <si>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</si>
  <si>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</si>
  <si>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</si>
  <si>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</si>
  <si>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</si>
  <si>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</si>
  <si>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</si>
  <si>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</si>
  <si>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</si>
  <si>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</si>
  <si>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</si>
  <si>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</si>
  <si>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</si>
  <si>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</si>
  <si>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</si>
  <si>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</si>
  <si>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</si>
  <si>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</si>
  <si>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</si>
  <si>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</si>
  <si>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</si>
  <si>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</si>
  <si>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</si>
  <si>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</si>
  <si>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</si>
  <si>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</si>
  <si>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</si>
  <si>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</si>
  <si>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</si>
  <si>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</si>
  <si>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</si>
  <si>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</si>
  <si>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</si>
  <si>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</si>
  <si>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</si>
  <si>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</si>
  <si>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</si>
  <si>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</si>
  <si>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</si>
  <si>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</si>
  <si>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</si>
  <si>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</si>
  <si>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</si>
  <si>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</si>
  <si>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</si>
  <si>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</si>
  <si>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</si>
  <si>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</si>
  <si>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</si>
  <si>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</si>
  <si>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</si>
  <si>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</si>
  <si>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</si>
  <si>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</si>
  <si>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</si>
  <si>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</si>
  <si>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</si>
  <si>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</si>
  <si>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</si>
  <si>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</si>
  <si>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</si>
  <si>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</si>
  <si>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</si>
  <si>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</si>
  <si>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</si>
  <si>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</si>
  <si>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</si>
  <si>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</si>
  <si>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</si>
  <si>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</si>
  <si>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</si>
  <si>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</si>
  <si>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</si>
  <si>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</si>
  <si>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</si>
  <si>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</si>
  <si>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</si>
  <si>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</si>
  <si>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</si>
  <si>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</si>
  <si>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</si>
  <si>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</si>
  <si>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</si>
  <si>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</si>
  <si>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</si>
  <si>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</si>
  <si>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</si>
  <si>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</si>
  <si>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</si>
  <si>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</si>
  <si>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</si>
  <si>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</si>
  <si>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</si>
  <si>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</si>
  <si>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</si>
  <si>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</si>
  <si>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</si>
  <si>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</si>
  <si>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</si>
  <si>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</si>
  <si>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</si>
  <si>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</si>
  <si>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</si>
  <si>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</si>
  <si>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</si>
  <si>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</si>
  <si>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</si>
  <si>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</si>
  <si>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</si>
  <si>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</si>
  <si>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</si>
  <si>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</si>
  <si>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</si>
  <si>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</si>
  <si>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</si>
  <si>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</si>
  <si>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</si>
  <si>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</si>
  <si>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</si>
  <si>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</si>
  <si>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</si>
  <si>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</si>
  <si>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</si>
  <si>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</si>
  <si>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</si>
  <si>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</si>
  <si>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</si>
  <si>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</si>
  <si>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</si>
  <si>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</si>
  <si>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</si>
  <si>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</si>
  <si>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</si>
  <si>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</si>
  <si>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</si>
  <si>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</si>
  <si>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</si>
  <si>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</si>
  <si>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</si>
  <si>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</si>
  <si>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</si>
  <si>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</si>
  <si>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</si>
  <si>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</si>
  <si>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</si>
  <si>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</si>
  <si>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</si>
  <si>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</si>
  <si>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</si>
  <si>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</si>
  <si>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</si>
  <si>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</si>
  <si>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</si>
  <si>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</si>
  <si>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</si>
  <si>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</si>
  <si>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</si>
  <si>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</si>
  <si>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</si>
  <si>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</si>
  <si>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</si>
  <si>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</si>
  <si>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</si>
  <si>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</si>
  <si>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</si>
  <si>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</si>
  <si>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</si>
  <si>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</si>
  <si>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</si>
  <si>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</si>
  <si>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</si>
  <si>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</si>
  <si>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</si>
  <si>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</si>
  <si>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</si>
  <si>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</si>
  <si>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</si>
  <si>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</si>
  <si>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</si>
  <si>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</si>
  <si>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</si>
  <si>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</si>
  <si>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</si>
  <si>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</si>
  <si>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</si>
  <si>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</si>
  <si>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</si>
  <si>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</si>
  <si>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</si>
  <si>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</si>
  <si>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</si>
  <si>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</si>
  <si>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</si>
  <si>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</si>
  <si>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</si>
  <si>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</si>
  <si>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</si>
  <si>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</si>
  <si>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</si>
  <si>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</si>
  <si>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</si>
  <si>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</si>
  <si>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</si>
  <si>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</si>
  <si>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</si>
  <si>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</si>
  <si>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</si>
  <si>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</si>
  <si>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</si>
  <si>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</si>
  <si>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</si>
  <si>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</si>
  <si>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</si>
  <si>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</si>
  <si>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</si>
  <si>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</si>
  <si>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</si>
  <si>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</si>
  <si>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</si>
  <si>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</si>
  <si>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</si>
  <si>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</si>
  <si>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</si>
  <si>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</si>
  <si>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</si>
  <si>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</si>
  <si>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</si>
  <si>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</si>
  <si>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</si>
  <si>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</si>
  <si>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</si>
  <si>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</si>
  <si>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</si>
  <si>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</si>
  <si>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</si>
  <si>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</si>
  <si>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</si>
  <si>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</si>
  <si>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</si>
  <si>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</si>
  <si>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</si>
  <si>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</si>
  <si>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</si>
  <si>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</si>
  <si>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</si>
  <si>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</si>
  <si>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</si>
  <si>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</si>
  <si>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</si>
  <si>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</si>
  <si>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</si>
  <si>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</si>
  <si>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</si>
  <si>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</si>
  <si>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</si>
  <si>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</si>
  <si>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</si>
  <si>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</si>
  <si>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</si>
  <si>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</si>
  <si>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</si>
  <si>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</si>
  <si>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</si>
  <si>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</si>
  <si>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</si>
  <si>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</si>
  <si>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</si>
  <si>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</si>
  <si>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</si>
  <si>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</si>
  <si>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</si>
  <si>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</si>
  <si>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</si>
  <si>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</si>
  <si>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</si>
  <si>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</si>
  <si>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</si>
  <si>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</si>
  <si>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</si>
  <si>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</si>
  <si>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</si>
  <si>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</si>
  <si>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</si>
  <si>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</si>
  <si>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</si>
  <si>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</si>
  <si>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</si>
  <si>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</si>
  <si>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</si>
  <si>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</si>
  <si>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</si>
  <si>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</si>
  <si>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</si>
  <si>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</si>
  <si>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</si>
  <si>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</si>
  <si>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</si>
  <si>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</si>
  <si>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</si>
  <si>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</si>
  <si>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</si>
  <si>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</si>
  <si>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</si>
  <si>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</si>
  <si>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</si>
  <si>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</si>
  <si>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</si>
  <si>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</si>
  <si>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</si>
  <si>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</si>
  <si>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</si>
  <si>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</si>
  <si>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</si>
  <si>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</si>
  <si>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</si>
  <si>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</si>
  <si>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</si>
  <si>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</si>
  <si>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</si>
  <si>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</si>
  <si>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</si>
  <si>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</si>
  <si>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</si>
  <si>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</si>
  <si>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</si>
  <si>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</si>
  <si>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</si>
  <si>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</si>
  <si>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</si>
  <si>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</si>
  <si>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</si>
  <si>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</si>
  <si>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</si>
  <si>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</si>
  <si>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</si>
  <si>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</si>
  <si>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</si>
  <si>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</si>
  <si>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</si>
  <si>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</si>
  <si>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</si>
  <si>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</si>
  <si>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</si>
  <si>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</si>
  <si>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</si>
  <si>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</si>
  <si>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</si>
  <si>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</si>
  <si>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</si>
  <si>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</si>
  <si>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</si>
  <si>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</si>
  <si>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</si>
  <si>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</si>
  <si>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</si>
  <si>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</si>
  <si>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</si>
  <si>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</si>
  <si>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</si>
  <si>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</si>
  <si>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</si>
  <si>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</si>
  <si>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</si>
  <si>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</si>
  <si>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</si>
  <si>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</si>
  <si>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</si>
  <si>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</si>
  <si>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</si>
  <si>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</si>
  <si>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</si>
  <si>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</si>
  <si>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</si>
  <si>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</si>
  <si>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</si>
  <si>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</si>
  <si>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</si>
  <si>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</si>
  <si>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</si>
  <si>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</si>
  <si>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</si>
  <si>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</si>
  <si>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</si>
  <si>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</si>
  <si>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</si>
  <si>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</si>
  <si>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</si>
  <si>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</si>
  <si>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</si>
  <si>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</si>
  <si>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</si>
  <si>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</si>
  <si>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</si>
  <si>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</si>
  <si>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</si>
  <si>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</si>
  <si>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</si>
  <si>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</si>
  <si>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</si>
  <si>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</si>
  <si>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</si>
  <si>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</si>
  <si>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</si>
  <si>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</si>
  <si>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</si>
  <si>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</si>
  <si>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</si>
  <si>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</si>
  <si>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</si>
  <si>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</si>
  <si>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</si>
  <si>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</si>
  <si>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</si>
  <si>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</si>
  <si>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</si>
  <si>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</si>
  <si>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</si>
  <si>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</si>
  <si>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</si>
  <si>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</si>
  <si>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</si>
  <si>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</si>
  <si>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</si>
  <si>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</si>
  <si>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</si>
  <si>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</si>
  <si>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</si>
  <si>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</si>
  <si>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</si>
  <si>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</si>
  <si>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</si>
  <si>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</si>
  <si>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</si>
  <si>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</si>
  <si>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</si>
  <si>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</si>
  <si>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</si>
  <si>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</si>
  <si>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</si>
  <si>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</si>
  <si>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</si>
  <si>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</si>
  <si>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</si>
  <si>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</si>
  <si>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</si>
  <si>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</si>
  <si>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</si>
  <si>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</si>
  <si>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</si>
  <si>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</si>
  <si>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</si>
  <si>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</si>
  <si>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</si>
  <si>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</si>
  <si>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</si>
  <si>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</si>
  <si>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</si>
  <si>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</si>
  <si>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</si>
  <si>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</si>
  <si>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</si>
  <si>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</si>
  <si>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</si>
  <si>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</si>
  <si>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</si>
  <si>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</si>
  <si>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</si>
  <si>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</si>
  <si>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</si>
  <si>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</si>
  <si>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</si>
  <si>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</si>
  <si>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</si>
  <si>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</si>
  <si>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</si>
  <si>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</si>
  <si>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</si>
  <si>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</si>
  <si>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</si>
  <si>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</si>
  <si>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</si>
  <si>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</si>
  <si>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</si>
  <si>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</si>
  <si>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</si>
  <si>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</si>
  <si>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</si>
  <si>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</si>
  <si>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</si>
  <si>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</si>
  <si>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</si>
  <si>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</si>
  <si>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</si>
  <si>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</si>
  <si>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</si>
  <si>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</si>
  <si>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</si>
  <si>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</si>
  <si>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</si>
  <si>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</si>
  <si>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</si>
  <si>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</si>
  <si>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</si>
  <si>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</si>
  <si>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</si>
  <si>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</si>
  <si>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</si>
  <si>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</si>
  <si>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</si>
  <si>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</si>
  <si>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</si>
  <si>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</si>
  <si>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</si>
  <si>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</si>
  <si>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</si>
  <si>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</si>
  <si>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</si>
  <si>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</si>
  <si>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</si>
  <si>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</si>
  <si>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</si>
  <si>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</si>
  <si>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</si>
  <si>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</si>
  <si>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</si>
  <si>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</si>
  <si>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</si>
  <si>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</si>
  <si>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</si>
  <si>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</si>
  <si>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</si>
  <si>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</si>
  <si>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</si>
  <si>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</si>
  <si>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</si>
  <si>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</si>
  <si>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</si>
  <si>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</si>
  <si>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</si>
  <si>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</si>
  <si>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</si>
  <si>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</si>
  <si>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</si>
  <si>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</si>
  <si>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</si>
  <si>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</si>
  <si>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</si>
  <si>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</si>
  <si>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</si>
  <si>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</si>
  <si>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</si>
  <si>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</si>
  <si>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</si>
  <si>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</si>
  <si>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</si>
  <si>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</si>
  <si>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</si>
  <si>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</si>
  <si>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</si>
  <si>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</si>
  <si>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</si>
  <si>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</si>
  <si>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</si>
  <si>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</si>
  <si>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</si>
  <si>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</si>
  <si>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</si>
  <si>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</si>
  <si>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</si>
  <si>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</si>
  <si>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</si>
  <si>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</si>
  <si>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</si>
  <si>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</si>
  <si>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</si>
  <si>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</si>
  <si>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</si>
  <si>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</si>
  <si>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</si>
  <si>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</si>
  <si>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</si>
  <si>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</si>
  <si>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</si>
  <si>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</si>
  <si>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</si>
  <si>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</si>
  <si>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</si>
  <si>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</si>
  <si>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</si>
  <si>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</si>
  <si>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</si>
  <si>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</si>
  <si>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</si>
  <si>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</si>
  <si>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</si>
  <si>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</si>
  <si>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</si>
  <si>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</si>
  <si>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</si>
  <si>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</si>
  <si>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</si>
  <si>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</si>
  <si>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</si>
  <si>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</si>
  <si>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</si>
  <si>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</si>
  <si>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</si>
  <si>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</si>
  <si>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</si>
  <si>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</si>
  <si>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</si>
  <si>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</si>
  <si>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</si>
  <si>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</si>
  <si>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</si>
  <si>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</si>
  <si>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</si>
  <si>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</si>
  <si>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</si>
  <si>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</si>
  <si>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</si>
  <si>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</si>
  <si>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</si>
  <si>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</si>
  <si>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</si>
  <si>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</si>
  <si>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</si>
  <si>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</si>
  <si>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</si>
  <si>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</si>
  <si>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</si>
  <si>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</si>
  <si>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</si>
  <si>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</si>
  <si>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</si>
  <si>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</si>
  <si>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</si>
  <si>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</si>
  <si>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</si>
  <si>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</si>
  <si>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</si>
  <si>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</si>
  <si>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</si>
  <si>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</si>
  <si>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</si>
  <si>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</si>
  <si>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</si>
  <si>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</si>
  <si>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</si>
  <si>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</si>
  <si>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</si>
  <si>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</si>
  <si>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</si>
  <si>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</si>
  <si>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</si>
  <si>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</si>
  <si>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</si>
  <si>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</si>
  <si>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</si>
  <si>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</si>
  <si>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</si>
  <si>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</si>
  <si>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</si>
  <si>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</si>
  <si>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</si>
  <si>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</si>
  <si>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</si>
  <si>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</si>
  <si>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</si>
  <si>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</si>
  <si>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</si>
  <si>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</si>
  <si>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</si>
  <si>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</si>
  <si>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</si>
  <si>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</si>
  <si>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</si>
  <si>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</si>
  <si>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</si>
  <si>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</si>
  <si>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</si>
  <si>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</si>
  <si>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</si>
  <si>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</si>
  <si>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</si>
  <si>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</si>
  <si>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</si>
  <si>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</si>
  <si>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</si>
  <si>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</si>
  <si>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</si>
  <si>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</si>
  <si>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</si>
  <si>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</si>
  <si>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</si>
  <si>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</si>
  <si>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</si>
  <si>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</si>
  <si>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</si>
  <si>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</si>
  <si>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</si>
  <si>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</si>
  <si>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</si>
  <si>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</si>
  <si>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</si>
  <si>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</si>
  <si>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</si>
  <si>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</si>
  <si>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</si>
  <si>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</si>
  <si>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</si>
  <si>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</si>
  <si>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</si>
  <si>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</si>
  <si>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</si>
  <si>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</si>
  <si>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</si>
  <si>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</si>
  <si>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</si>
  <si>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</si>
  <si>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</si>
  <si>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</si>
  <si>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</si>
  <si>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</si>
  <si>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</si>
  <si>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</si>
  <si>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</si>
  <si>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</si>
  <si>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</si>
  <si>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</si>
  <si>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</si>
  <si>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</si>
  <si>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</si>
  <si>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</si>
  <si>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</si>
  <si>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</si>
  <si>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</si>
  <si>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</si>
  <si>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</si>
  <si>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</si>
  <si>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</si>
  <si>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</si>
  <si>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</si>
  <si>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</si>
  <si>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</si>
  <si>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</si>
  <si>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</si>
  <si>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</si>
  <si>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</si>
  <si>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</si>
  <si>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</si>
  <si>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</si>
  <si>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</si>
  <si>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</si>
  <si>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</si>
  <si>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</si>
  <si>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</si>
  <si>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</si>
  <si>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</si>
  <si>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</si>
  <si>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</si>
  <si>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</si>
  <si>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</si>
  <si>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</si>
  <si>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</si>
  <si>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</si>
  <si>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</si>
  <si>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</si>
  <si>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</si>
  <si>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</si>
  <si>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</si>
  <si>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</si>
  <si>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</si>
  <si>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</si>
  <si>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</si>
  <si>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</si>
  <si>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</si>
  <si>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</si>
  <si>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</si>
  <si>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</si>
  <si>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</si>
  <si>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</si>
  <si>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</si>
  <si>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</si>
  <si>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</si>
  <si>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</si>
  <si>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</si>
  <si>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</si>
  <si>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</si>
  <si>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</si>
  <si>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</si>
  <si>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</si>
  <si>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</si>
  <si>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</si>
  <si>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</si>
  <si>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</si>
  <si>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</si>
  <si>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</si>
  <si>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</si>
  <si>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</si>
  <si>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</si>
  <si>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</si>
  <si>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</si>
  <si>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</si>
  <si>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</si>
  <si>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</si>
  <si>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</si>
  <si>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</si>
  <si>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</si>
  <si>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</si>
  <si>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</si>
  <si>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</si>
  <si>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</si>
  <si>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</si>
  <si>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</si>
  <si>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</si>
  <si>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</si>
  <si>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</si>
  <si>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</si>
  <si>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</si>
  <si>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</si>
  <si>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</si>
  <si>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</si>
  <si>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</si>
  <si>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</si>
  <si>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</si>
  <si>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</si>
  <si>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</si>
  <si>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</si>
  <si>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</si>
  <si>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</si>
  <si>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</si>
  <si>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</si>
  <si>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</si>
  <si>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</si>
  <si>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</si>
  <si>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</si>
  <si>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</si>
  <si>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</si>
  <si>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</si>
  <si>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</si>
  <si>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</si>
  <si>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</si>
  <si>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</si>
  <si>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</si>
  <si>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</si>
  <si>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</si>
  <si>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</si>
  <si>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</si>
  <si>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</si>
  <si>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</si>
  <si>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</si>
  <si>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</si>
  <si>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</si>
  <si>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</si>
  <si>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</si>
  <si>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</si>
  <si>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</si>
  <si>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</si>
  <si>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</si>
  <si>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</si>
  <si>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</si>
  <si>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</si>
  <si>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</si>
  <si>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</si>
  <si>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</si>
  <si>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</si>
  <si>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</si>
  <si>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</si>
  <si>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</si>
  <si>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</si>
  <si>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</si>
  <si>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</si>
  <si>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</si>
  <si>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</si>
  <si>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</si>
  <si>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</si>
  <si>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</si>
  <si>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</si>
  <si>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</si>
  <si>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</si>
  <si>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</si>
  <si>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</si>
  <si>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</si>
  <si>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</si>
  <si>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</si>
  <si>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</si>
  <si>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</si>
  <si>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</si>
  <si>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</si>
  <si>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</si>
  <si>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</si>
  <si>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</si>
  <si>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</si>
  <si>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</si>
  <si>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</si>
  <si>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</si>
  <si>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</si>
  <si>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</si>
  <si>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</si>
  <si>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</si>
  <si>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</si>
  <si>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</si>
  <si>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</si>
  <si>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</si>
  <si>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</si>
  <si>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</si>
  <si>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</si>
  <si>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</si>
  <si>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</si>
  <si>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</si>
  <si>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</si>
  <si>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</si>
  <si>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</si>
  <si>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</si>
  <si>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</si>
  <si>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</si>
  <si>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</si>
  <si>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</si>
  <si>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</si>
  <si>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</si>
  <si>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</si>
  <si>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</si>
  <si>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</si>
  <si>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</si>
  <si>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</si>
  <si>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</si>
  <si>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</si>
  <si>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</si>
  <si>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</si>
  <si>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</si>
  <si>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</si>
  <si>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</si>
  <si>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</si>
  <si>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</si>
  <si>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</si>
  <si>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</si>
  <si>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</si>
  <si>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</si>
  <si>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</si>
  <si>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</si>
  <si>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</si>
  <si>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</si>
  <si>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</si>
  <si>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</si>
  <si>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</si>
  <si>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</si>
  <si>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</si>
  <si>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</si>
  <si>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</si>
  <si>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</si>
  <si>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</si>
  <si>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</si>
  <si>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</si>
  <si>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</si>
  <si>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</si>
  <si>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</si>
  <si>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</si>
  <si>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</si>
  <si>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</si>
  <si>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</si>
  <si>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</si>
  <si>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</si>
  <si>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</si>
  <si>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</si>
  <si>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</si>
  <si>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</si>
  <si>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</si>
  <si>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</si>
  <si>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</si>
  <si>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</si>
  <si>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</si>
  <si>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</si>
  <si>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</si>
  <si>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</si>
  <si>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</si>
  <si>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</si>
  <si>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</si>
  <si>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</si>
  <si>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</si>
  <si>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</si>
  <si>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</si>
  <si>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</si>
  <si>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</si>
  <si>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</si>
  <si>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</si>
  <si>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</si>
  <si>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</si>
  <si>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</si>
  <si>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</si>
  <si>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</si>
  <si>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</si>
  <si>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</si>
  <si>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</si>
  <si>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</si>
  <si>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</si>
  <si>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</si>
  <si>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</si>
  <si>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</si>
  <si>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</si>
  <si>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</si>
  <si>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</si>
  <si>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</si>
  <si>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</si>
  <si>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</si>
  <si>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</si>
  <si>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</si>
  <si>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</si>
  <si>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</si>
  <si>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</si>
  <si>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</si>
  <si>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</si>
  <si>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</si>
  <si>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</si>
  <si>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</si>
  <si>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</si>
  <si>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</si>
  <si>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</si>
  <si>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</si>
  <si>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</si>
  <si>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</si>
  <si>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</si>
  <si>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</si>
  <si>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</si>
  <si>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</si>
  <si>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</si>
  <si>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</si>
  <si>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</si>
  <si>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</si>
  <si>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</si>
  <si>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</si>
  <si>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</si>
  <si>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</si>
  <si>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</si>
  <si>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</si>
  <si>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</si>
  <si>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</si>
  <si>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</si>
  <si>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</si>
  <si>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</si>
  <si>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</si>
  <si>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</si>
  <si>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</si>
  <si>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</si>
  <si>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</si>
  <si>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</si>
  <si>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</si>
  <si>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</si>
  <si>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</si>
  <si>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</si>
  <si>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</si>
  <si>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</si>
  <si>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</si>
  <si>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</si>
  <si>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</si>
  <si>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</si>
  <si>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</si>
  <si>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</si>
  <si>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</si>
  <si>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</si>
  <si>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</si>
  <si>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</si>
  <si>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</si>
  <si>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</si>
  <si>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</si>
  <si>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</si>
  <si>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</si>
  <si>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</si>
  <si>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</si>
  <si>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</si>
  <si>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</si>
  <si>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</si>
  <si>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</si>
  <si>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</si>
  <si>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</si>
  <si>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</si>
  <si>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</si>
  <si>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</si>
  <si>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</si>
  <si>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</si>
  <si>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</si>
  <si>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</si>
  <si>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</si>
  <si>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</si>
  <si>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</si>
  <si>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</si>
  <si>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</si>
  <si>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</si>
  <si>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</si>
  <si>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</si>
  <si>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</si>
  <si>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</si>
  <si>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</si>
  <si>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</si>
  <si>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</si>
  <si>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</si>
  <si>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</si>
  <si>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</si>
  <si>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</si>
  <si>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</si>
  <si>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</si>
  <si>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</si>
  <si>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</si>
  <si>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</si>
  <si>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</si>
  <si>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</si>
  <si>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</si>
  <si>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</si>
  <si>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</si>
  <si>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</si>
  <si>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</si>
  <si>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</si>
  <si>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</si>
  <si>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</si>
  <si>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</si>
  <si>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</si>
  <si>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</si>
  <si>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</si>
  <si>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</si>
  <si>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</si>
  <si>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</si>
  <si>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</si>
  <si>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</si>
  <si>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</si>
  <si>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</si>
  <si>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</si>
  <si>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</si>
  <si>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</si>
  <si>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</si>
  <si>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</si>
  <si>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</si>
  <si>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</si>
  <si>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</si>
  <si>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</si>
  <si>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</si>
  <si>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</si>
  <si>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</si>
  <si>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</si>
  <si>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</si>
  <si>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</si>
  <si>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</si>
  <si>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</si>
  <si>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</si>
  <si>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</si>
  <si>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</si>
  <si>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</si>
  <si>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</si>
  <si>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</si>
  <si>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</si>
  <si>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</si>
  <si>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</si>
  <si>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</si>
  <si>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</si>
  <si>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</si>
  <si>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</si>
  <si>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</si>
  <si>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</si>
  <si>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</si>
  <si>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</si>
  <si>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</si>
  <si>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</si>
  <si>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</si>
  <si>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</si>
  <si>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</si>
  <si>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</si>
  <si>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</si>
  <si>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</si>
  <si>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</si>
  <si>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</si>
  <si>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</si>
  <si>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</si>
  <si>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</si>
  <si>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</si>
  <si>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</si>
  <si>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</si>
  <si>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</si>
  <si>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</si>
  <si>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</si>
  <si>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</si>
  <si>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</si>
  <si>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</si>
  <si>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</si>
  <si>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</si>
  <si>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</si>
  <si>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</si>
  <si>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</si>
  <si>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</si>
  <si>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</si>
  <si>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</si>
  <si>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</si>
  <si>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</si>
  <si>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</si>
  <si>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</si>
  <si>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</si>
  <si>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</si>
  <si>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</si>
  <si>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</si>
  <si>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</si>
  <si>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</si>
  <si>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</si>
  <si>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</si>
  <si>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</si>
  <si>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</si>
  <si>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</si>
  <si>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</si>
  <si>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</si>
  <si>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</si>
  <si>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</si>
  <si>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</si>
  <si>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</si>
  <si>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</si>
  <si>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</si>
  <si>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</si>
  <si>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</si>
  <si>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</si>
  <si>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</si>
  <si>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</si>
  <si>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</si>
  <si>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</si>
  <si>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</si>
  <si>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</si>
  <si>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</si>
  <si>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</si>
  <si>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</si>
  <si>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</si>
  <si>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</si>
  <si>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</si>
  <si>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</si>
  <si>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</si>
  <si>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</si>
  <si>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</si>
  <si>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</si>
  <si>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</si>
  <si>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</si>
  <si>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</si>
  <si>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</si>
  <si>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</si>
  <si>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</si>
  <si>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</si>
  <si>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</si>
  <si>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</si>
  <si>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</si>
  <si>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</si>
  <si>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</si>
  <si>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</si>
  <si>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</si>
  <si>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</si>
  <si>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</si>
  <si>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</si>
  <si>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</si>
  <si>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</si>
  <si>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</si>
  <si>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</si>
  <si>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</si>
  <si>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</si>
  <si>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</si>
  <si>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</si>
  <si>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</si>
  <si>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</si>
  <si>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</si>
  <si>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</si>
  <si>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</si>
  <si>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</si>
  <si>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</si>
  <si>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</si>
  <si>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</si>
  <si>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</si>
  <si>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</si>
  <si>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</si>
  <si>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</si>
  <si>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</si>
  <si>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</si>
  <si>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</si>
  <si>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</si>
  <si>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</si>
  <si>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</si>
  <si>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</si>
  <si>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</si>
  <si>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</si>
  <si>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</si>
  <si>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</si>
  <si>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</si>
  <si>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</si>
  <si>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</si>
  <si>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</si>
  <si>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</si>
  <si>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</si>
  <si>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</si>
  <si>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</si>
  <si>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</si>
  <si>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</si>
  <si>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</si>
  <si>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</si>
  <si>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</si>
  <si>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</si>
  <si>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</si>
  <si>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</si>
  <si>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</si>
  <si>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</si>
  <si>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</si>
  <si>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</si>
  <si>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</si>
  <si>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</si>
  <si>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</si>
  <si>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</si>
  <si>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</si>
  <si>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</si>
  <si>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</si>
  <si>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</si>
  <si>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</si>
  <si>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</si>
  <si>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</si>
  <si>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</si>
  <si>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</si>
  <si>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</si>
  <si>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</si>
  <si>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</si>
  <si>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</si>
  <si>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</si>
  <si>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</si>
  <si>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</si>
  <si>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</si>
  <si>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</si>
  <si>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</si>
  <si>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</si>
  <si>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</si>
  <si>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</si>
  <si>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</si>
  <si>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</si>
  <si>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</si>
  <si>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</si>
  <si>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</si>
  <si>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</si>
  <si>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</si>
  <si>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</si>
  <si>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</si>
  <si>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</si>
  <si>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</si>
  <si>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</si>
  <si>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</si>
  <si>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</si>
  <si>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</si>
  <si>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</si>
  <si>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</si>
  <si>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</si>
  <si>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</si>
  <si>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</si>
  <si>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</si>
  <si>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</si>
  <si>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</si>
  <si>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</si>
  <si>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</si>
  <si>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</si>
  <si>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</si>
  <si>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</si>
  <si>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</si>
  <si>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</si>
  <si>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</si>
  <si>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</si>
  <si>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</si>
  <si>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</si>
  <si>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</si>
  <si>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</si>
  <si>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</si>
  <si>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</si>
  <si>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</si>
  <si>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</si>
  <si>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</si>
  <si>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</si>
  <si>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</si>
  <si>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</si>
  <si>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</si>
  <si>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</si>
  <si>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</si>
  <si>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</si>
  <si>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</si>
  <si>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</si>
  <si>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</si>
  <si>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</si>
  <si>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</si>
  <si>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</si>
  <si>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</si>
  <si>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</si>
  <si>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</si>
  <si>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</si>
  <si>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</si>
  <si>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</si>
  <si>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</si>
  <si>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</si>
  <si>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</si>
  <si>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</si>
  <si>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</si>
  <si>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</si>
  <si>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</si>
  <si>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</si>
  <si>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</si>
  <si>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</si>
  <si>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</si>
  <si>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</si>
  <si>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</si>
  <si>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</si>
  <si>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</si>
  <si>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</si>
  <si>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</si>
  <si>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</si>
  <si>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</si>
  <si>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</si>
  <si>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</si>
  <si>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</si>
  <si>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</si>
  <si>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</si>
  <si>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</si>
  <si>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</si>
  <si>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</si>
  <si>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</si>
  <si>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</si>
  <si>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</si>
  <si>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</si>
  <si>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</si>
  <si>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</si>
  <si>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</si>
  <si>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</si>
  <si>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</si>
  <si>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</si>
  <si>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</si>
  <si>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</si>
  <si>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</si>
  <si>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</si>
  <si>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</si>
  <si>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</si>
  <si>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</si>
  <si>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</si>
  <si>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</si>
  <si>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</si>
  <si>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</si>
  <si>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</si>
  <si>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</si>
  <si>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</si>
  <si>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</si>
  <si>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</si>
  <si>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</si>
  <si>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</si>
  <si>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</si>
  <si>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</si>
  <si>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</si>
  <si>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</si>
  <si>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</si>
  <si>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</si>
  <si>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</si>
  <si>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</si>
  <si>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</si>
  <si>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</si>
  <si>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</si>
  <si>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</si>
  <si>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</si>
  <si>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</si>
  <si>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</si>
  <si>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</si>
  <si>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</si>
  <si>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</si>
  <si>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</si>
  <si>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</si>
  <si>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</si>
  <si>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</si>
  <si>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</si>
  <si>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</si>
  <si>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</si>
  <si>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</si>
  <si>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</si>
  <si>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</si>
  <si>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</si>
  <si>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</si>
  <si>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</si>
  <si>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</si>
  <si>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</si>
  <si>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</si>
  <si>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</si>
  <si>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</si>
  <si>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</si>
  <si>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</si>
  <si>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</si>
  <si>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</si>
  <si>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</si>
  <si>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</si>
  <si>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</si>
  <si>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</si>
  <si>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</si>
  <si>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</si>
  <si>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</si>
  <si>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</si>
  <si>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</si>
  <si>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</si>
  <si>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</si>
  <si>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</si>
  <si>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</si>
  <si>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</si>
  <si>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</si>
  <si>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</si>
  <si>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</si>
  <si>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</si>
  <si>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</si>
  <si>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</si>
  <si>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</si>
  <si>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</si>
  <si>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</si>
  <si>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</si>
  <si>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</si>
  <si>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</si>
  <si>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</si>
  <si>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</si>
  <si>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</si>
  <si>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</si>
  <si>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</si>
  <si>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</si>
  <si>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</si>
  <si>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</si>
  <si>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</si>
  <si>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</si>
  <si>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</si>
  <si>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</si>
  <si>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</si>
  <si>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</si>
  <si>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</si>
  <si>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</si>
  <si>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</si>
  <si>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</si>
  <si>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</si>
  <si>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</si>
  <si>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</si>
  <si>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</si>
  <si>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</si>
  <si>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</si>
  <si>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</si>
  <si>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</si>
  <si>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</si>
  <si>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</si>
  <si>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</si>
  <si>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</si>
  <si>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</si>
  <si>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</si>
  <si>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</si>
  <si>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</si>
  <si>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</si>
  <si>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</si>
  <si>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</si>
  <si>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</si>
  <si>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</si>
  <si>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</si>
  <si>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</si>
  <si>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</si>
  <si>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</si>
  <si>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</si>
  <si>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</si>
  <si>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</si>
  <si>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</si>
  <si>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</si>
  <si>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</si>
  <si>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</si>
  <si>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</si>
  <si>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</si>
  <si>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</si>
  <si>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</si>
  <si>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</si>
  <si>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</si>
  <si>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</si>
  <si>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</si>
  <si>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</si>
  <si>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</si>
  <si>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</si>
  <si>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</si>
  <si>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</si>
  <si>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</si>
  <si>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</si>
  <si>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</si>
  <si>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</si>
  <si>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</si>
  <si>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</si>
  <si>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</si>
  <si>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</si>
  <si>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</si>
  <si>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</si>
  <si>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</si>
  <si>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</si>
  <si>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</si>
  <si>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</si>
  <si>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</si>
  <si>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</si>
  <si>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</si>
  <si>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</si>
  <si>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</si>
  <si>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</si>
  <si>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</si>
  <si>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</si>
  <si>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</si>
  <si>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</si>
  <si>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</si>
  <si>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</si>
  <si>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</si>
  <si>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</si>
  <si>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</si>
  <si>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</si>
  <si>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</si>
  <si>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</si>
  <si>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</si>
  <si>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</si>
  <si>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</si>
  <si>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</si>
  <si>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</si>
  <si>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</si>
  <si>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</si>
  <si>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</si>
  <si>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</si>
  <si>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</si>
  <si>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</si>
  <si>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</si>
  <si>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</si>
  <si>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</si>
  <si>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</si>
  <si>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</si>
  <si>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</si>
  <si>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</si>
  <si>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</si>
  <si>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</si>
  <si>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</si>
  <si>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</si>
  <si>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</si>
  <si>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</si>
  <si>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</si>
  <si>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</si>
  <si>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</si>
  <si>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</si>
  <si>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</si>
  <si>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</si>
  <si>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</si>
  <si>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</si>
  <si>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</si>
  <si>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</si>
  <si>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</si>
  <si>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</si>
  <si>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</si>
  <si>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</si>
  <si>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</si>
  <si>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</si>
  <si>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</si>
  <si>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</si>
  <si>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</si>
  <si>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</si>
  <si>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</si>
  <si>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</si>
  <si>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</si>
  <si>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</si>
  <si>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</si>
  <si>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</si>
  <si>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</si>
  <si>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</si>
  <si>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</si>
  <si>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</si>
  <si>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</si>
  <si>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</si>
  <si>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</si>
  <si>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</si>
  <si>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</si>
  <si>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</si>
  <si>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</si>
  <si>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</si>
  <si>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</si>
  <si>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</si>
  <si>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</si>
  <si>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</si>
  <si>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</si>
  <si>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</si>
  <si>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</si>
  <si>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</si>
  <si>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</si>
  <si>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</si>
  <si>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</si>
  <si>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</si>
  <si>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</si>
  <si>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</si>
  <si>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</si>
  <si>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</si>
  <si>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</si>
  <si>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</si>
  <si>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</si>
  <si>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</si>
  <si>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</si>
  <si>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</si>
  <si>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</si>
  <si>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</si>
  <si>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</si>
  <si>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</si>
  <si>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</si>
  <si>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</si>
  <si>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</si>
  <si>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</si>
  <si>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</si>
  <si>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</si>
  <si>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</si>
  <si>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</si>
  <si>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</si>
  <si>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</si>
  <si>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</si>
  <si>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</si>
  <si>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</si>
  <si>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</si>
  <si>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</si>
  <si>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</si>
  <si>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</si>
  <si>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</si>
  <si>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</si>
  <si>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</si>
  <si>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</si>
  <si>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</si>
  <si>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</si>
  <si>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</si>
  <si>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</si>
  <si>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</si>
  <si>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</si>
  <si>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</si>
  <si>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</si>
  <si>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</si>
  <si>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</si>
  <si>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</si>
  <si>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</si>
  <si>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</si>
  <si>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</si>
  <si>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</si>
  <si>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</si>
  <si>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</si>
  <si>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</si>
  <si>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</si>
  <si>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</si>
  <si>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</si>
  <si>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</si>
  <si>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</si>
  <si>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</si>
  <si>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</si>
  <si>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</si>
  <si>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</si>
  <si>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</si>
  <si>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</si>
  <si>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</si>
  <si>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</si>
  <si>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</si>
  <si>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</si>
  <si>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</si>
  <si>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</si>
  <si>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</si>
  <si>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</si>
  <si>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</si>
  <si>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</si>
  <si>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</si>
  <si>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</si>
  <si>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</si>
  <si>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</si>
  <si>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</si>
  <si>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</si>
  <si>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</si>
  <si>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</si>
  <si>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</si>
  <si>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</si>
  <si>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</si>
  <si>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</si>
  <si>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</si>
  <si>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</si>
  <si>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</si>
  <si>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</si>
  <si>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</si>
  <si>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</si>
  <si>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</si>
  <si>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</si>
  <si>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</si>
  <si>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</si>
  <si>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</si>
  <si>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</si>
  <si>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</si>
  <si>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</si>
  <si>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</si>
  <si>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</si>
  <si>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</si>
  <si>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</si>
  <si>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</si>
  <si>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</si>
  <si>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</si>
  <si>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</si>
  <si>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</si>
  <si>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</si>
  <si>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</si>
  <si>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</si>
  <si>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</si>
  <si>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</si>
  <si>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</si>
  <si>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</si>
  <si>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</si>
  <si>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</si>
  <si>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</si>
  <si>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</si>
  <si>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</si>
  <si>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</si>
  <si>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</si>
  <si>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</si>
  <si>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</si>
  <si>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</si>
  <si>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</si>
  <si>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</si>
  <si>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</si>
  <si>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</si>
  <si>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</si>
  <si>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</si>
  <si>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</si>
  <si>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</si>
  <si>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</si>
  <si>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</si>
  <si>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</si>
  <si>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</si>
  <si>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</si>
  <si>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</si>
  <si>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</si>
  <si>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</si>
  <si>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</si>
  <si>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</si>
  <si>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</si>
  <si>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</si>
  <si>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</si>
  <si>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</si>
  <si>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</si>
  <si>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</si>
  <si>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</si>
  <si>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</si>
  <si>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</si>
  <si>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</si>
  <si>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</si>
  <si>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</si>
  <si>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</si>
  <si>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</si>
  <si>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</si>
  <si>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</si>
  <si>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</si>
  <si>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</si>
  <si>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</si>
  <si>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</si>
  <si>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</si>
  <si>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</si>
  <si>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</si>
  <si>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</si>
  <si>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</si>
  <si>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</si>
  <si>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</si>
  <si>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</si>
  <si>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</si>
  <si>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</si>
  <si>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</si>
  <si>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</si>
  <si>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</si>
  <si>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</si>
  <si>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</si>
  <si>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</si>
  <si>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</si>
  <si>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</si>
  <si>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</si>
  <si>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</si>
  <si>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</si>
  <si>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</si>
  <si>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</si>
  <si>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</si>
  <si>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</si>
  <si>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</si>
  <si>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</si>
  <si>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</si>
  <si>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</si>
  <si>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</si>
  <si>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</si>
  <si>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</si>
  <si>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</si>
  <si>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</si>
  <si>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</si>
  <si>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</si>
  <si>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</si>
  <si>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</si>
  <si>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</si>
  <si>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</si>
  <si>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</si>
  <si>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</si>
  <si>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</si>
  <si>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</si>
  <si>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</si>
  <si>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</si>
  <si>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</si>
  <si>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</si>
  <si>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</si>
  <si>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</si>
  <si>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</si>
  <si>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</si>
  <si>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</si>
  <si>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</si>
  <si>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</si>
  <si>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</si>
  <si>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</si>
  <si>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</si>
  <si>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</si>
  <si>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</si>
  <si>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</si>
  <si>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</si>
  <si>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</si>
  <si>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</si>
  <si>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</si>
  <si>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</si>
  <si>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</si>
  <si>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</si>
  <si>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</si>
  <si>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</si>
  <si>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</si>
  <si>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</si>
  <si>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</si>
  <si>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</si>
  <si>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</si>
  <si>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</si>
  <si>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</si>
  <si>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</si>
  <si>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</si>
  <si>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</si>
  <si>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</si>
  <si>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</si>
  <si>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</si>
  <si>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</si>
  <si>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</si>
  <si>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</si>
  <si>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</si>
  <si>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</si>
  <si>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</si>
  <si>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</si>
  <si>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</si>
  <si>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</si>
  <si>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</si>
  <si>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</si>
  <si>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</si>
  <si>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</si>
  <si>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</si>
  <si>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</si>
  <si>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</si>
  <si>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</si>
  <si>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</si>
  <si>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</si>
  <si>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</si>
  <si>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</si>
  <si>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</si>
  <si>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</si>
  <si>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</si>
  <si>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</si>
  <si>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</si>
  <si>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</si>
  <si>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</si>
  <si>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</si>
  <si>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</si>
  <si>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</si>
  <si>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</si>
  <si>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</si>
  <si>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</si>
  <si>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</si>
  <si>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</si>
  <si>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</si>
  <si>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</si>
  <si>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</si>
  <si>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</si>
  <si>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</si>
  <si>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</si>
  <si>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</si>
  <si>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</si>
  <si>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</si>
  <si>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</si>
  <si>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</si>
  <si>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</si>
  <si>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</si>
  <si>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</si>
  <si>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</si>
  <si>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</si>
  <si>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</si>
  <si>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</si>
  <si>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</si>
  <si>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</si>
  <si>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</si>
  <si>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</si>
  <si>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</si>
  <si>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</si>
  <si>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</si>
  <si>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</si>
  <si>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</si>
  <si>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</si>
  <si>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</si>
  <si>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</si>
  <si>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</si>
  <si>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</si>
  <si>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</si>
  <si>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</si>
  <si>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</si>
  <si>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</si>
  <si>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</si>
  <si>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</si>
  <si>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</si>
  <si>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</si>
  <si>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</si>
  <si>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</si>
  <si>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</si>
  <si>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</si>
  <si>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</si>
  <si>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</si>
  <si>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</si>
  <si>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</si>
  <si>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</si>
  <si>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</si>
  <si>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</si>
  <si>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</si>
  <si>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</si>
  <si>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</si>
  <si>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</si>
  <si>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</si>
  <si>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</si>
  <si>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</si>
  <si>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</si>
  <si>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</si>
  <si>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</si>
  <si>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</si>
  <si>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</si>
  <si>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</si>
  <si>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</si>
  <si>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</si>
  <si>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</si>
  <si>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</si>
  <si>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</si>
  <si>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</si>
  <si>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</si>
  <si>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</si>
  <si>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</si>
  <si>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</si>
  <si>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</si>
  <si>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</si>
  <si>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</si>
  <si>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</si>
  <si>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</si>
  <si>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</si>
  <si>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</si>
  <si>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</si>
  <si>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</si>
  <si>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</si>
  <si>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</si>
  <si>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</si>
  <si>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</si>
  <si>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</si>
  <si>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</si>
  <si>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</si>
  <si>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</si>
  <si>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</si>
  <si>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</si>
  <si>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</si>
  <si>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</si>
  <si>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</si>
  <si>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</si>
  <si>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</si>
  <si>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</si>
  <si>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</si>
  <si>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</si>
  <si>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</si>
  <si>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</si>
  <si>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</si>
  <si>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</si>
  <si>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</si>
  <si>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</si>
  <si>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</si>
  <si>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</si>
  <si>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</si>
  <si>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</si>
  <si>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</si>
  <si>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</si>
  <si>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</si>
  <si>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</si>
  <si>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</si>
  <si>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</si>
  <si>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</si>
  <si>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</si>
  <si>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</si>
  <si>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</si>
  <si>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</si>
  <si>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</si>
  <si>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</si>
  <si>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</si>
  <si>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</si>
  <si>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</si>
  <si>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</si>
  <si>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</si>
  <si>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</si>
  <si>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</si>
  <si>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</si>
  <si>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</si>
  <si>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</si>
  <si>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</si>
  <si>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</si>
  <si>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</si>
  <si>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</si>
  <si>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</si>
  <si>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</si>
  <si>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</si>
  <si>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</si>
  <si>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</si>
  <si>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</si>
  <si>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</si>
  <si>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</si>
  <si>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</si>
  <si>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</si>
  <si>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</si>
  <si>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</si>
  <si>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</si>
  <si>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</si>
  <si>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</si>
  <si>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</si>
  <si>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</si>
  <si>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</si>
  <si>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</si>
  <si>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</si>
  <si>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</si>
  <si>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</si>
  <si>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</si>
  <si>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</si>
  <si>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</si>
  <si>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</si>
  <si>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</si>
  <si>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</si>
  <si>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</si>
  <si>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</si>
  <si>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</si>
  <si>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</si>
  <si>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</si>
  <si>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</si>
  <si>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</si>
  <si>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</si>
  <si>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</si>
  <si>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</si>
  <si>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</si>
  <si>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</si>
  <si>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</si>
  <si>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</si>
  <si>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</si>
  <si>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</si>
  <si>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</si>
  <si>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</si>
  <si>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</si>
  <si>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</si>
  <si>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</si>
  <si>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</si>
  <si>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</si>
  <si>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</si>
  <si>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</si>
  <si>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</si>
  <si>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</si>
  <si>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</si>
  <si>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</si>
  <si>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</si>
  <si>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</si>
  <si>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</si>
  <si>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</si>
  <si>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</si>
  <si>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</si>
  <si>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</si>
  <si>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</si>
  <si>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</si>
  <si>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</si>
  <si>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</si>
  <si>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</si>
  <si>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</si>
  <si>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</si>
  <si>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</si>
  <si>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</si>
  <si>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</si>
  <si>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</si>
  <si>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</si>
  <si>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</si>
  <si>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</si>
  <si>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</si>
  <si>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</si>
  <si>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</si>
  <si>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</si>
  <si>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</si>
  <si>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</si>
  <si>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</si>
  <si>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</si>
  <si>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</si>
  <si>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</si>
  <si>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</si>
  <si>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</si>
  <si>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</si>
  <si>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</si>
  <si>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</si>
  <si>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</si>
  <si>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</si>
  <si>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</si>
  <si>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</si>
  <si>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</si>
  <si>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</si>
  <si>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</si>
  <si>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</si>
  <si>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</si>
  <si>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</si>
  <si>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</si>
  <si>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</si>
  <si>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</si>
  <si>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</si>
  <si>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</si>
  <si>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</si>
  <si>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</si>
  <si>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</si>
  <si>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</si>
  <si>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</si>
  <si>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</si>
  <si>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</si>
  <si>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</si>
  <si>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</si>
  <si>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</si>
  <si>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</si>
  <si>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</si>
  <si>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</si>
  <si>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</si>
  <si>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</si>
  <si>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</si>
  <si>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</si>
  <si>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</si>
  <si>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</si>
  <si>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</si>
  <si>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</si>
  <si>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</si>
  <si>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</si>
  <si>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</si>
  <si>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</si>
  <si>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</si>
  <si>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</si>
  <si>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</si>
  <si>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</si>
  <si>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</si>
  <si>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</si>
  <si>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</si>
  <si>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</si>
  <si>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</si>
  <si>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</si>
  <si>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</si>
  <si>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</si>
  <si>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</si>
  <si>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</si>
  <si>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</si>
  <si>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</si>
  <si>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</si>
  <si>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</si>
  <si>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</si>
  <si>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</si>
  <si>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</si>
  <si>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</si>
  <si>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</si>
  <si>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</si>
  <si>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</si>
  <si>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</si>
  <si>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</si>
  <si>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</si>
  <si>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</si>
  <si>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</si>
  <si>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</si>
  <si>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</si>
  <si>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</si>
  <si>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</si>
  <si>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</si>
  <si>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</si>
  <si>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</si>
  <si>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</si>
  <si>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</si>
  <si>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</si>
  <si>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</si>
  <si>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</si>
  <si>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</si>
  <si>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</si>
  <si>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</si>
  <si>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</si>
  <si>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</si>
  <si>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</si>
  <si>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</si>
  <si>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</si>
  <si>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</si>
  <si>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</si>
  <si>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</si>
  <si>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</si>
  <si>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</si>
  <si>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</si>
  <si>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</si>
  <si>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</si>
  <si>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</si>
  <si>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</si>
  <si>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</si>
  <si>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</si>
  <si>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</si>
  <si>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</si>
  <si>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</si>
  <si>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</si>
  <si>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</si>
  <si>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</si>
  <si>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</si>
  <si>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</si>
  <si>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</si>
  <si>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</si>
  <si>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</si>
  <si>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</si>
  <si>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</si>
  <si>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</si>
  <si>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</si>
  <si>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</si>
  <si>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</si>
  <si>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</si>
  <si>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</si>
  <si>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</si>
  <si>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</si>
  <si>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</si>
  <si>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</si>
  <si>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</si>
  <si>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</si>
  <si>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</si>
  <si>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</si>
  <si>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</si>
  <si>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</si>
  <si>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</si>
  <si>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</si>
  <si>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</si>
  <si>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</si>
  <si>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</si>
  <si>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</si>
  <si>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</si>
  <si>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</si>
  <si>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</si>
  <si>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</si>
  <si>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</si>
  <si>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</si>
  <si>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</si>
  <si>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</si>
  <si>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</si>
  <si>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</si>
  <si>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</si>
  <si>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</si>
  <si>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</si>
  <si>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</si>
  <si>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</si>
  <si>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</si>
  <si>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</si>
  <si>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</si>
  <si>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</si>
  <si>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</si>
  <si>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</si>
  <si>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</si>
  <si>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</si>
  <si>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</si>
  <si>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</si>
  <si>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</si>
  <si>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</si>
  <si>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</si>
  <si>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</si>
  <si>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</si>
  <si>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</si>
  <si>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</si>
  <si>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</si>
  <si>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</si>
  <si>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</si>
  <si>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</si>
  <si>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</si>
  <si>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</si>
  <si>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</si>
  <si>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</si>
  <si>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</si>
  <si>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</si>
  <si>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</si>
  <si>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</si>
  <si>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</si>
  <si>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</si>
  <si>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</si>
  <si>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</si>
  <si>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</si>
  <si>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</si>
  <si>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</si>
  <si>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</si>
  <si>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</si>
  <si>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</si>
  <si>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</si>
  <si>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</si>
  <si>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</si>
  <si>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</si>
  <si>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</si>
  <si>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</si>
  <si>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</si>
  <si>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</si>
  <si>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</si>
  <si>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</si>
  <si>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</si>
  <si>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</si>
  <si>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</si>
  <si>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</si>
  <si>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</si>
  <si>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</si>
  <si>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</si>
  <si>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</si>
  <si>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</si>
  <si>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</si>
  <si>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</si>
  <si>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</si>
  <si>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</si>
  <si>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</si>
  <si>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</si>
  <si>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</si>
  <si>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</si>
  <si>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</si>
  <si>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</si>
  <si>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</si>
  <si>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</si>
  <si>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</si>
  <si>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</si>
  <si>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</si>
  <si>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</si>
  <si>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</si>
  <si>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</si>
  <si>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</si>
  <si>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</si>
  <si>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</si>
  <si>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</si>
  <si>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</si>
  <si>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</si>
  <si>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</si>
  <si>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</si>
  <si>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</si>
  <si>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</si>
  <si>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</si>
  <si>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</si>
  <si>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</si>
  <si>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</si>
  <si>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</si>
  <si>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</si>
  <si>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</si>
  <si>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</si>
  <si>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</si>
  <si>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</si>
  <si>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</si>
  <si>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</si>
  <si>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</si>
  <si>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</si>
  <si>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</si>
  <si>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</si>
  <si>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</si>
  <si>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</si>
  <si>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</si>
  <si>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</si>
  <si>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</si>
  <si>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</si>
  <si>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</si>
  <si>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</si>
  <si>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</si>
  <si>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</si>
  <si>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</si>
  <si>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</si>
  <si>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</si>
  <si>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</si>
  <si>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</si>
  <si>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</si>
  <si>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</si>
  <si>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</si>
  <si>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</si>
  <si>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</si>
  <si>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</si>
  <si>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</si>
  <si>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</si>
  <si>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</si>
  <si>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</si>
  <si>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</si>
  <si>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</si>
  <si>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</si>
  <si>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</si>
  <si>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</si>
  <si>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</si>
  <si>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</si>
  <si>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</si>
  <si>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</si>
  <si>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</si>
  <si>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</si>
  <si>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</si>
  <si>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</si>
  <si>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</si>
  <si>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</si>
  <si>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</si>
  <si>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</si>
  <si>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</si>
  <si>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</si>
  <si>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</si>
  <si>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</si>
  <si>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</si>
  <si>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</si>
  <si>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</si>
  <si>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</si>
  <si>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</si>
  <si>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</si>
  <si>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</si>
  <si>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</si>
  <si>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</si>
  <si>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</si>
  <si>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</si>
  <si>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</si>
  <si>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</si>
  <si>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</si>
  <si>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</si>
  <si>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</si>
  <si>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</si>
  <si>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</si>
  <si>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</si>
  <si>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</si>
  <si>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</si>
  <si>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</si>
  <si>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</si>
  <si>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</si>
  <si>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</si>
  <si>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</si>
  <si>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</si>
  <si>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</si>
  <si>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</si>
  <si>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</si>
  <si>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</si>
  <si>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</si>
  <si>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</si>
  <si>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</si>
  <si>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</si>
  <si>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</si>
  <si>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</si>
  <si>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</si>
  <si>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</si>
  <si>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</si>
  <si>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</si>
  <si>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</si>
  <si>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</si>
  <si>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</si>
  <si>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</si>
  <si>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</si>
  <si>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</si>
  <si>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</si>
  <si>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</si>
  <si>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</si>
  <si>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</si>
  <si>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</si>
  <si>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</si>
  <si>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</si>
  <si>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</si>
  <si>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</si>
  <si>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</si>
  <si>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</si>
  <si>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</si>
  <si>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</si>
  <si>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</si>
  <si>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</si>
  <si>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</si>
  <si>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</si>
  <si>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</si>
  <si>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</si>
  <si>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</si>
  <si>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</si>
  <si>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</si>
  <si>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</si>
  <si>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</si>
  <si>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</si>
  <si>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</si>
  <si>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</si>
  <si>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</si>
  <si>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</si>
  <si>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</si>
  <si>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</si>
  <si>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</si>
  <si>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</si>
  <si>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</si>
  <si>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</si>
  <si>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</si>
  <si>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</si>
  <si>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</si>
  <si>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</si>
  <si>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</si>
  <si>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</si>
  <si>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</si>
  <si>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</si>
  <si>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</si>
  <si>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</si>
  <si>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</si>
  <si>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</si>
  <si>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</si>
  <si>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</si>
  <si>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</si>
  <si>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</si>
  <si>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</si>
  <si>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</si>
  <si>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</si>
  <si>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</si>
  <si>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</si>
  <si>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</si>
  <si>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</si>
  <si>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</si>
  <si>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</si>
  <si>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</si>
  <si>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</si>
  <si>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</si>
  <si>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</si>
  <si>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</si>
  <si>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</si>
  <si>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</si>
  <si>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</si>
  <si>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</si>
  <si>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</si>
  <si>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</si>
  <si>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</si>
  <si>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</si>
  <si>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</si>
  <si>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</si>
  <si>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</si>
  <si>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</si>
  <si>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</si>
  <si>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</si>
  <si>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</si>
  <si>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</si>
  <si>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</si>
  <si>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</si>
  <si>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</si>
  <si>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</si>
  <si>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</si>
  <si>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</si>
  <si>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</si>
  <si>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</si>
  <si>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</si>
  <si>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</si>
  <si>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</si>
  <si>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</si>
  <si>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</si>
  <si>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</si>
  <si>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</si>
  <si>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</si>
  <si>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</si>
  <si>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</si>
  <si>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</si>
  <si>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</si>
  <si>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</si>
  <si>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</si>
  <si>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</si>
  <si>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</si>
  <si>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</si>
  <si>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</si>
  <si>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</si>
  <si>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</si>
  <si>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</si>
  <si>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</si>
  <si>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</si>
  <si>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</si>
  <si>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</si>
  <si>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</si>
  <si>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</si>
  <si>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</si>
  <si>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</si>
  <si>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</si>
  <si>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</si>
  <si>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</si>
  <si>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</si>
  <si>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</si>
  <si>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</si>
  <si>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</si>
  <si>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</si>
  <si>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</si>
  <si>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</si>
  <si>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</si>
  <si>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</si>
  <si>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</si>
  <si>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</si>
  <si>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</si>
  <si>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</si>
  <si>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</si>
  <si>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</si>
  <si>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</si>
  <si>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</si>
  <si>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</si>
  <si>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</si>
  <si>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</si>
  <si>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</si>
  <si>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</si>
  <si>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</si>
  <si>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</si>
  <si>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</si>
  <si>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</si>
  <si>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</si>
  <si>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</si>
  <si>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</si>
  <si>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</si>
  <si>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</si>
  <si>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</si>
  <si>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</si>
  <si>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</si>
  <si>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</si>
  <si>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</si>
  <si>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</si>
  <si>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</si>
  <si>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</si>
  <si>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</si>
  <si>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</si>
  <si>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</si>
  <si>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</si>
  <si>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</si>
  <si>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</si>
  <si>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</si>
  <si>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</si>
  <si>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</si>
  <si>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</si>
  <si>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</si>
  <si>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</si>
  <si>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</si>
  <si>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</si>
  <si>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</si>
  <si>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</si>
  <si>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</si>
  <si>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</si>
  <si>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</si>
  <si>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</si>
  <si>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</si>
  <si>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</si>
  <si>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</si>
  <si>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</si>
  <si>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</si>
  <si>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</si>
  <si>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</si>
  <si>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</si>
  <si>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</si>
  <si>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</si>
  <si>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</si>
  <si>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</si>
  <si>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</si>
  <si>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</si>
  <si>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</si>
  <si>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</si>
  <si>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</si>
  <si>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</si>
  <si>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</si>
  <si>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</si>
  <si>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</si>
  <si>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</si>
  <si>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</si>
  <si>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</si>
  <si>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</si>
  <si>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</si>
  <si>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</si>
  <si>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</si>
  <si>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</si>
  <si>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</si>
  <si>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</si>
  <si>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</si>
  <si>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</si>
  <si>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</si>
  <si>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</si>
  <si>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</si>
  <si>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</si>
  <si>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</si>
  <si>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</si>
  <si>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</si>
  <si>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</si>
  <si>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</si>
  <si>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</si>
  <si>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</si>
  <si>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</si>
  <si>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</si>
  <si>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</si>
  <si>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</si>
  <si>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</si>
  <si>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</si>
  <si>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</si>
  <si>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</si>
  <si>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</si>
  <si>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</si>
  <si>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</si>
  <si>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</si>
  <si>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</si>
  <si>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</si>
  <si>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</si>
  <si>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</si>
  <si>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</si>
  <si>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</si>
  <si>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</si>
  <si>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</si>
  <si>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</si>
  <si>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</si>
  <si>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</si>
  <si>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</si>
  <si>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</si>
  <si>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</si>
  <si>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</si>
  <si>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</si>
  <si>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</si>
  <si>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</si>
  <si>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</si>
  <si>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</si>
  <si>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</si>
  <si>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</si>
  <si>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</si>
  <si>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</si>
  <si>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</si>
  <si>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</si>
  <si>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</si>
  <si>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</si>
  <si>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</si>
  <si>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</si>
  <si>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</si>
  <si>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</si>
  <si>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</si>
  <si>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</si>
  <si>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</si>
  <si>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</si>
  <si>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</si>
  <si>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</si>
  <si>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</si>
  <si>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</si>
  <si>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</si>
  <si>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</si>
  <si>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</si>
  <si>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</si>
  <si>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</si>
  <si>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</si>
  <si>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</si>
  <si>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</si>
  <si>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</si>
  <si>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</si>
  <si>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</si>
  <si>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</si>
  <si>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</si>
  <si>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</si>
  <si>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</si>
  <si>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</si>
  <si>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</si>
  <si>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</si>
  <si>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</si>
  <si>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</si>
  <si>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</si>
  <si>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</si>
  <si>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</si>
  <si>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</si>
  <si>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</si>
  <si>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</si>
  <si>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</si>
  <si>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</si>
  <si>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</si>
  <si>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</si>
  <si>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</si>
  <si>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</si>
  <si>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</si>
  <si>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</si>
  <si>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</si>
  <si>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</si>
  <si>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</si>
  <si>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</si>
  <si>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</si>
  <si>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</si>
  <si>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</si>
  <si>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</si>
  <si>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</si>
  <si>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</si>
  <si>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</si>
  <si>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</si>
  <si>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</si>
  <si>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</si>
  <si>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</si>
  <si>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</si>
  <si>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</si>
  <si>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</si>
  <si>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</si>
  <si>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</si>
  <si>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</si>
  <si>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</si>
  <si>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</si>
  <si>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</si>
  <si>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</si>
  <si>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</si>
  <si>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</si>
  <si>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</si>
  <si>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</si>
  <si>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</si>
  <si>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</si>
  <si>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</si>
  <si>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</si>
  <si>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</si>
  <si>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</si>
  <si>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</si>
  <si>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</si>
  <si>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</si>
  <si>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</si>
  <si>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</si>
  <si>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</si>
  <si>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</si>
  <si>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</si>
  <si>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</si>
  <si>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</si>
  <si>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</si>
  <si>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</si>
  <si>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</si>
  <si>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</si>
  <si>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</si>
  <si>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</si>
  <si>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</si>
  <si>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</si>
  <si>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</si>
  <si>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</si>
  <si>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</si>
  <si>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</si>
  <si>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</si>
  <si>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</si>
  <si>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</si>
  <si>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</si>
  <si>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</si>
  <si>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</si>
  <si>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</si>
  <si>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</si>
  <si>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</si>
  <si>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</si>
  <si>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</si>
  <si>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</si>
  <si>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</si>
  <si>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</si>
  <si>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</si>
  <si>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</si>
  <si>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</si>
  <si>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</si>
  <si>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</si>
  <si>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</si>
  <si>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</si>
  <si>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</si>
  <si>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</si>
  <si>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</si>
  <si>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</si>
  <si>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</si>
  <si>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</si>
  <si>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</si>
  <si>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</si>
  <si>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</si>
  <si>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</si>
  <si>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</si>
  <si>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</si>
  <si>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</si>
  <si>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</si>
  <si>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</si>
  <si>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</si>
  <si>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</si>
  <si>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</si>
  <si>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</si>
  <si>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</si>
  <si>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</si>
  <si>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</si>
  <si>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</si>
  <si>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</si>
  <si>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</si>
  <si>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</si>
  <si>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</si>
  <si>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</si>
  <si>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</si>
  <si>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</si>
  <si>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</si>
  <si>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</si>
  <si>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</si>
  <si>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</si>
  <si>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</si>
  <si>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</si>
  <si>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</si>
  <si>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</si>
  <si>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</si>
  <si>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</si>
  <si>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</si>
  <si>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</si>
  <si>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</si>
  <si>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</si>
  <si>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</si>
  <si>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</si>
  <si>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</si>
  <si>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</si>
  <si>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</si>
  <si>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</si>
  <si>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</si>
  <si>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</si>
  <si>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</si>
  <si>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</si>
  <si>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</si>
  <si>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</si>
  <si>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</si>
  <si>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</si>
  <si>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</si>
  <si>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</si>
  <si>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</si>
  <si>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</si>
  <si>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</si>
  <si>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</si>
  <si>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</si>
  <si>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</si>
  <si>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</si>
  <si>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</si>
  <si>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</si>
  <si>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</si>
  <si>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</si>
  <si>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</si>
  <si>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</si>
  <si>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</si>
  <si>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</si>
  <si>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</si>
  <si>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</si>
  <si>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</si>
  <si>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</si>
  <si>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</si>
  <si>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</si>
  <si>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</si>
  <si>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</si>
  <si>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</si>
  <si>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</si>
  <si>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</si>
  <si>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</si>
  <si>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</si>
  <si>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</si>
  <si>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</si>
  <si>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</si>
  <si>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</si>
  <si>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</si>
  <si>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</si>
  <si>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</si>
  <si>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</si>
  <si>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</si>
  <si>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</si>
  <si>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</si>
  <si>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</si>
  <si>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</si>
  <si>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</si>
  <si>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</si>
  <si>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</si>
  <si>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</si>
  <si>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</si>
  <si>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</si>
  <si>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</si>
  <si>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</si>
  <si>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</si>
  <si>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</si>
  <si>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</si>
  <si>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</si>
  <si>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</si>
  <si>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</si>
  <si>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</si>
  <si>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</si>
  <si>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</si>
  <si>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</si>
  <si>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</si>
  <si>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</si>
  <si>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</si>
  <si>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</si>
  <si>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</si>
  <si>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</si>
  <si>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</si>
  <si>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</si>
  <si>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</si>
  <si>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</si>
  <si>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</si>
  <si>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</si>
  <si>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</si>
  <si>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</si>
  <si>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</si>
  <si>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</si>
  <si>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</si>
  <si>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</si>
  <si>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</si>
  <si>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</si>
  <si>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</si>
  <si>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</si>
  <si>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</si>
  <si>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</si>
  <si>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</si>
  <si>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</si>
  <si>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</si>
  <si>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</si>
  <si>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</si>
  <si>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</si>
  <si>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</si>
  <si>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</si>
  <si>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</si>
  <si>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</si>
  <si>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</si>
  <si>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</si>
  <si>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</si>
  <si>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</si>
  <si>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</si>
  <si>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</si>
  <si>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</si>
  <si>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</si>
  <si>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</si>
  <si>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</si>
  <si>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</si>
  <si>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</si>
  <si>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</si>
  <si>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</si>
  <si>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</si>
  <si>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</si>
  <si>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</si>
  <si>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</si>
  <si>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</si>
  <si>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</si>
  <si>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</si>
  <si>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</si>
  <si>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</si>
  <si>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</si>
  <si>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</si>
  <si>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</si>
  <si>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</si>
  <si>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</si>
  <si>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</si>
  <si>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</si>
  <si>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</si>
  <si>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</si>
  <si>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</si>
  <si>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</si>
  <si>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</si>
  <si>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</si>
  <si>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</si>
  <si>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</si>
  <si>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</si>
  <si>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</si>
  <si>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</si>
  <si>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</si>
  <si>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</si>
  <si>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</si>
  <si>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</si>
  <si>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</si>
  <si>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</si>
  <si>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</si>
  <si>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</si>
  <si>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</si>
  <si>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</si>
  <si>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</si>
  <si>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</si>
  <si>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</si>
  <si>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</si>
  <si>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</si>
  <si>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</si>
  <si>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</si>
  <si>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</si>
  <si>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</si>
  <si>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</si>
  <si>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</si>
  <si>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</si>
  <si>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</si>
  <si>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</si>
  <si>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</si>
  <si>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</si>
  <si>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</si>
  <si>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</si>
  <si>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</si>
  <si>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</si>
  <si>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</si>
  <si>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</si>
  <si>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</si>
  <si>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</si>
  <si>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</si>
  <si>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</si>
  <si>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</si>
  <si>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</si>
  <si>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</si>
  <si>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</si>
  <si>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</si>
  <si>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</si>
  <si>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</si>
  <si>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</si>
  <si>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</si>
  <si>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</si>
  <si>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</si>
  <si>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</si>
  <si>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</si>
  <si>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</si>
  <si>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</si>
  <si>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</si>
  <si>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</si>
  <si>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</si>
  <si>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</si>
  <si>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</si>
  <si>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</si>
  <si>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</si>
  <si>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</si>
  <si>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</si>
  <si>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</si>
  <si>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</si>
  <si>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</si>
  <si>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</si>
  <si>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</si>
  <si>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</si>
  <si>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</si>
  <si>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</si>
  <si>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</si>
  <si>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</si>
  <si>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</si>
  <si>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</si>
  <si>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</si>
  <si>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</si>
  <si>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</si>
  <si>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</si>
  <si>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</si>
  <si>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</si>
  <si>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</si>
  <si>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</si>
  <si>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</si>
  <si>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</si>
  <si>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</si>
  <si>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</si>
  <si>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</si>
  <si>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</si>
  <si>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</si>
  <si>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</si>
  <si>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</si>
  <si>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</si>
  <si>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</si>
  <si>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</si>
  <si>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</si>
  <si>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</si>
  <si>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</si>
  <si>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</si>
  <si>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</si>
  <si>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</si>
  <si>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</si>
  <si>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</si>
  <si>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</si>
  <si>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</si>
  <si>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</si>
  <si>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</si>
  <si>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</si>
  <si>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</si>
  <si>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</si>
  <si>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</si>
  <si>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</si>
  <si>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</si>
  <si>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</si>
  <si>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</si>
  <si>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</si>
  <si>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</si>
  <si>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</si>
  <si>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</si>
  <si>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</si>
  <si>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</si>
  <si>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</si>
  <si>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</si>
  <si>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</si>
  <si>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</si>
  <si>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</si>
  <si>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</si>
  <si>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</si>
  <si>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</si>
  <si>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</si>
  <si>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</si>
  <si>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</si>
  <si>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</si>
  <si>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</si>
  <si>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</si>
  <si>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</si>
  <si>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</si>
  <si>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</si>
  <si>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</si>
  <si>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</si>
  <si>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</si>
  <si>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</si>
  <si>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</si>
  <si>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</si>
  <si>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</si>
  <si>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</si>
  <si>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</si>
  <si>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</si>
  <si>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</si>
  <si>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</si>
  <si>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</si>
  <si>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</si>
  <si>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</si>
  <si>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</si>
  <si>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</si>
  <si>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</si>
  <si>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</si>
  <si>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</si>
  <si>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</si>
  <si>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</si>
  <si>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</si>
  <si>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</si>
  <si>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</si>
  <si>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</si>
  <si>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</si>
  <si>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</si>
  <si>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</si>
  <si>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</si>
  <si>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</si>
  <si>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</si>
  <si>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</si>
  <si>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</si>
  <si>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</si>
  <si>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</si>
  <si>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</si>
  <si>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</si>
  <si>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</si>
  <si>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</si>
  <si>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</si>
  <si>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</si>
  <si>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</si>
  <si>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</si>
  <si>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</si>
  <si>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</si>
  <si>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</si>
  <si>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</si>
  <si>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</si>
  <si>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</si>
  <si>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</si>
  <si>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</si>
  <si>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</si>
  <si>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</si>
  <si>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</si>
  <si>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</si>
  <si>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</si>
  <si>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</si>
  <si>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</si>
  <si>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</si>
  <si>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</si>
  <si>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</si>
  <si>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</si>
  <si>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</si>
  <si>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</si>
  <si>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</si>
  <si>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</si>
  <si>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</si>
  <si>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</si>
  <si>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</si>
  <si>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</si>
  <si>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</si>
  <si>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</si>
  <si>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</si>
  <si>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</si>
  <si>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</si>
  <si>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</si>
  <si>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</si>
  <si>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</si>
  <si>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</si>
  <si>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</si>
  <si>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</si>
  <si>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</si>
  <si>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</si>
  <si>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</si>
  <si>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</si>
  <si>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</si>
  <si>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</si>
  <si>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</si>
  <si>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</si>
  <si>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</si>
  <si>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</si>
  <si>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</si>
  <si>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</si>
  <si>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</si>
  <si>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</si>
  <si>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</si>
  <si>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</si>
  <si>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</si>
  <si>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</si>
  <si>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</si>
  <si>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</si>
  <si>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</si>
  <si>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</si>
  <si>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</si>
  <si>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</si>
  <si>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</si>
  <si>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</si>
  <si>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</si>
  <si>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</si>
  <si>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</si>
  <si>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</si>
  <si>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</si>
  <si>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</si>
  <si>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</si>
  <si>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</si>
  <si>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</si>
  <si>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</si>
  <si>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</si>
  <si>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</si>
  <si>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</si>
  <si>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</si>
  <si>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</si>
  <si>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</si>
  <si>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</si>
  <si>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</si>
  <si>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</si>
  <si>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</si>
  <si>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</si>
  <si>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</si>
  <si>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</si>
  <si>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</si>
  <si>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</si>
  <si>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</si>
  <si>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</si>
  <si>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</si>
  <si>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</si>
  <si>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</si>
  <si>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</si>
  <si>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</si>
  <si>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</si>
  <si>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</si>
  <si>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</si>
  <si>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</si>
  <si>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</si>
  <si>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</si>
  <si>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</si>
  <si>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</si>
  <si>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</si>
  <si>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</si>
  <si>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</si>
  <si>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</si>
  <si>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</si>
  <si>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</si>
  <si>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</si>
  <si>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</si>
  <si>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</si>
  <si>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</si>
  <si>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</si>
  <si>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</si>
  <si>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</si>
  <si>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</si>
  <si>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</si>
  <si>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</si>
  <si>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</si>
  <si>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</si>
  <si>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</si>
  <si>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</si>
  <si>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</si>
  <si>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</si>
  <si>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</si>
  <si>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</si>
  <si>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</si>
  <si>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</si>
  <si>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</si>
  <si>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</si>
  <si>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</si>
  <si>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</si>
  <si>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</si>
  <si>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</si>
  <si>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</si>
  <si>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</si>
  <si>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</si>
  <si>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</si>
  <si>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</si>
  <si>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</si>
  <si>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</si>
  <si>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</si>
  <si>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</si>
  <si>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</si>
  <si>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</si>
  <si>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</si>
  <si>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</si>
  <si>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</si>
  <si>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</si>
  <si>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</si>
  <si>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</si>
  <si>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</si>
  <si>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</si>
  <si>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</si>
  <si>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</si>
  <si>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</si>
  <si>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</si>
  <si>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</si>
  <si>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</si>
  <si>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</si>
  <si>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</si>
  <si>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</si>
  <si>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</si>
  <si>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</si>
  <si>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</si>
  <si>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</si>
  <si>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</si>
  <si>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</si>
  <si>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</si>
  <si>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</si>
  <si>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</si>
  <si>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</si>
  <si>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</si>
  <si>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</si>
  <si>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</si>
  <si>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</si>
  <si>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</si>
  <si>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</si>
  <si>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</si>
  <si>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</si>
  <si>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</si>
  <si>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</si>
  <si>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</si>
  <si>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</si>
  <si>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</si>
  <si>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</si>
  <si>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</si>
  <si>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</si>
  <si>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</si>
  <si>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</si>
  <si>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</si>
  <si>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</si>
  <si>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</si>
  <si>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</si>
  <si>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</si>
  <si>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</si>
  <si>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</si>
  <si>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</si>
  <si>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</si>
  <si>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</si>
  <si>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</si>
  <si>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</si>
  <si>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</si>
  <si>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</si>
  <si>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</si>
  <si>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</si>
  <si>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</si>
  <si>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</si>
  <si>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</si>
  <si>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</si>
  <si>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</si>
  <si>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</si>
  <si>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</si>
  <si>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</si>
  <si>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</si>
  <si>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</si>
  <si>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</si>
  <si>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</si>
  <si>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</si>
  <si>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</si>
  <si>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</si>
  <si>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</si>
  <si>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</si>
  <si>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</si>
  <si>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</si>
  <si>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</si>
  <si>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</si>
  <si>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</si>
  <si>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</si>
  <si>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</si>
  <si>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</si>
  <si>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</si>
  <si>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</si>
  <si>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</si>
  <si>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</si>
  <si>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</si>
  <si>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</si>
  <si>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</si>
  <si>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</si>
  <si>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</si>
  <si>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</si>
  <si>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</si>
  <si>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</si>
  <si>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</si>
  <si>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</si>
  <si>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</si>
  <si>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</si>
  <si>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</si>
  <si>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</si>
  <si>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</si>
  <si>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</si>
  <si>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</si>
  <si>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</si>
  <si>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</si>
  <si>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</si>
  <si>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</si>
  <si>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</si>
  <si>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</si>
  <si>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</si>
  <si>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</si>
  <si>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</si>
  <si>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</si>
  <si>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</si>
  <si>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</si>
  <si>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</si>
  <si>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</si>
  <si>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</si>
  <si>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</si>
  <si>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</si>
  <si>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</si>
  <si>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</si>
  <si>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</si>
  <si>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</si>
  <si>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</si>
  <si>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</si>
  <si>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</si>
  <si>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</si>
  <si>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</si>
  <si>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</si>
  <si>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</si>
  <si>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</si>
  <si>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</si>
  <si>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</si>
  <si>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</si>
  <si>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</si>
  <si>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</si>
  <si>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</si>
  <si>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</si>
  <si>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</si>
  <si>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</si>
  <si>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</si>
  <si>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</si>
  <si>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</si>
  <si>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</si>
  <si>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</si>
  <si>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</si>
  <si>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</si>
  <si>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</si>
  <si>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</si>
  <si>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</si>
  <si>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</si>
  <si>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</si>
  <si>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</si>
  <si>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</si>
  <si>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</si>
  <si>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</si>
  <si>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</si>
  <si>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</si>
  <si>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</si>
  <si>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</si>
  <si>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</si>
  <si>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</si>
  <si>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</si>
  <si>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</si>
  <si>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</si>
  <si>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</si>
  <si>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</si>
  <si>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</si>
  <si>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</si>
  <si>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</si>
  <si>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</si>
  <si>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</si>
  <si>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</si>
  <si>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</si>
  <si>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</si>
  <si>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</si>
  <si>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</si>
  <si>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</si>
  <si>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</si>
  <si>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</si>
  <si>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</si>
  <si>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</si>
  <si>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</si>
  <si>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</si>
  <si>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</si>
  <si>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</si>
  <si>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</si>
  <si>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</si>
  <si>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</si>
  <si>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</si>
  <si>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</si>
  <si>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</si>
  <si>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</si>
  <si>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</si>
  <si>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</si>
  <si>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</si>
  <si>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</si>
  <si>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</si>
  <si>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</si>
  <si>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</si>
  <si>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</si>
  <si>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</si>
  <si>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</si>
  <si>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</si>
  <si>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</si>
  <si>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</si>
  <si>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</si>
  <si>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</si>
  <si>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</si>
  <si>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</si>
  <si>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</si>
  <si>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</si>
  <si>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</si>
  <si>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</si>
  <si>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</si>
  <si>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</si>
  <si>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</si>
  <si>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</si>
  <si>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</si>
  <si>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</si>
  <si>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</si>
  <si>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</si>
  <si>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</si>
  <si>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</si>
  <si>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</si>
  <si>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</si>
  <si>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</si>
  <si>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</si>
  <si>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</si>
  <si>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</si>
  <si>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</si>
  <si>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</si>
  <si>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</si>
  <si>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</si>
  <si>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</si>
  <si>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</si>
  <si>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</si>
  <si>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</si>
  <si>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</si>
  <si>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</si>
  <si>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</si>
  <si>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</si>
  <si>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</si>
  <si>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</si>
  <si>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</si>
  <si>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</si>
  <si>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</si>
  <si>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</si>
  <si>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</si>
  <si>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</si>
  <si>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</si>
  <si>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</si>
  <si>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</si>
  <si>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</si>
  <si>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</si>
  <si>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</si>
  <si>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</si>
  <si>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</si>
  <si>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</si>
  <si>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</si>
  <si>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</si>
  <si>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</si>
  <si>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</si>
  <si>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</si>
  <si>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</si>
  <si>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</si>
  <si>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</si>
  <si>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</si>
  <si>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</si>
  <si>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</si>
  <si>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</si>
  <si>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</si>
  <si>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</si>
  <si>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</si>
  <si>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</si>
  <si>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</si>
  <si>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</si>
  <si>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</si>
  <si>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</si>
  <si>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</si>
  <si>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</si>
  <si>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</si>
  <si>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</si>
  <si>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</si>
  <si>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</si>
  <si>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</si>
  <si>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</si>
  <si>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</si>
  <si>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</si>
  <si>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</si>
  <si>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</si>
  <si>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</si>
  <si>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</si>
  <si>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</si>
  <si>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</si>
  <si>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</si>
  <si>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</si>
  <si>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</si>
  <si>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</si>
  <si>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</si>
  <si>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</si>
  <si>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</si>
  <si>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</si>
  <si>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</si>
  <si>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</si>
  <si>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</si>
  <si>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</si>
  <si>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</si>
  <si>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</si>
  <si>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</si>
  <si>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</si>
  <si>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</si>
  <si>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</si>
  <si>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</si>
  <si>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</si>
  <si>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</si>
  <si>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</si>
  <si>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</si>
  <si>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</si>
  <si>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</si>
  <si>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</si>
  <si>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</si>
  <si>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</si>
  <si>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</si>
  <si>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</si>
  <si>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</si>
  <si>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</si>
  <si>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</si>
  <si>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</si>
  <si>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</si>
  <si>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</si>
  <si>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</si>
  <si>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</si>
  <si>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</si>
  <si>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</si>
  <si>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</si>
  <si>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</si>
  <si>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</si>
  <si>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</si>
  <si>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</si>
  <si>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</si>
  <si>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</si>
  <si>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</si>
  <si>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</si>
  <si>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</si>
  <si>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</si>
  <si>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</si>
  <si>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</si>
  <si>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</si>
  <si>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</si>
  <si>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</si>
  <si>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</si>
  <si>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</si>
  <si>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</si>
  <si>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</si>
  <si>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</si>
  <si>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</si>
  <si>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</si>
  <si>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</si>
  <si>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</si>
  <si>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</si>
  <si>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</si>
  <si>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</si>
  <si>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</si>
  <si>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</si>
  <si>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</si>
  <si>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</si>
  <si>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</si>
  <si>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</si>
  <si>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</si>
  <si>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</si>
  <si>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</si>
  <si>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</si>
  <si>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</si>
  <si>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</si>
  <si>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</si>
  <si>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</si>
  <si>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</si>
  <si>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</si>
  <si>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</si>
  <si>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</si>
  <si>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</si>
  <si>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</si>
  <si>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</si>
  <si>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</si>
  <si>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</si>
  <si>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</si>
  <si>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</si>
  <si>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</si>
  <si>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</si>
  <si>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</si>
  <si>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</si>
  <si>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</si>
  <si>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</si>
  <si>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</si>
  <si>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</si>
  <si>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</si>
  <si>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</si>
  <si>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</si>
  <si>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</si>
  <si>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</si>
  <si>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</si>
  <si>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</si>
  <si>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</si>
  <si>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</si>
  <si>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</si>
  <si>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</si>
  <si>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</si>
  <si>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</si>
  <si>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</si>
  <si>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</si>
  <si>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</si>
  <si>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</si>
  <si>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</si>
  <si>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</si>
  <si>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</si>
  <si>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</si>
  <si>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</si>
  <si>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</si>
  <si>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</si>
  <si>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</si>
  <si>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</si>
  <si>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</si>
  <si>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</si>
  <si>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</si>
  <si>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</si>
  <si>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</si>
  <si>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</si>
  <si>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</si>
  <si>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</si>
  <si>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</si>
  <si>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</si>
  <si>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</si>
  <si>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</si>
  <si>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</si>
  <si>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</si>
  <si>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</si>
  <si>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</si>
  <si>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</si>
  <si>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</si>
  <si>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</si>
  <si>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</si>
  <si>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</si>
  <si>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</si>
  <si>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</si>
  <si>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</si>
  <si>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</si>
  <si>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</si>
  <si>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</si>
  <si>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</si>
  <si>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</si>
  <si>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</si>
  <si>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</si>
  <si>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</si>
  <si>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</si>
  <si>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</si>
  <si>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</si>
  <si>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</si>
  <si>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</si>
  <si>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</si>
  <si>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</si>
  <si>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</si>
  <si>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</si>
  <si>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</si>
  <si>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</si>
  <si>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</si>
  <si>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</si>
  <si>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</si>
  <si>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</si>
  <si>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</si>
  <si>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</si>
  <si>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</si>
  <si>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</si>
  <si>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</si>
  <si>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</si>
  <si>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</si>
  <si>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</si>
  <si>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</si>
  <si>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</si>
  <si>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</si>
  <si>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</si>
  <si>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</si>
  <si>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</si>
  <si>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</si>
  <si>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</si>
  <si>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</si>
  <si>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</si>
  <si>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</si>
  <si>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</si>
  <si>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</si>
  <si>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</si>
  <si>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</si>
  <si>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</si>
  <si>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</si>
  <si>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</si>
  <si>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</si>
  <si>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</si>
  <si>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</si>
  <si>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</si>
  <si>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</si>
  <si>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</si>
  <si>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</si>
  <si>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</si>
  <si>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</si>
  <si>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</si>
  <si>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</si>
  <si>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</si>
  <si>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</si>
  <si>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</si>
  <si>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</si>
  <si>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</si>
  <si>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</si>
  <si>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</si>
  <si>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</si>
  <si>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</si>
  <si>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</si>
  <si>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</si>
  <si>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</si>
  <si>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</si>
  <si>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</si>
  <si>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</si>
  <si>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</si>
  <si>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</si>
  <si>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</si>
  <si>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</si>
  <si>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</si>
  <si>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</si>
  <si>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</si>
  <si>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</si>
  <si>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</si>
  <si>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</si>
  <si>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</si>
  <si>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</si>
  <si>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</si>
  <si>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</si>
  <si>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</si>
  <si>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</si>
  <si>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</si>
  <si>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</si>
  <si>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</si>
  <si>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</si>
  <si>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</si>
  <si>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</si>
  <si>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</si>
  <si>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</si>
  <si>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</si>
  <si>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</si>
  <si>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</si>
  <si>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</si>
  <si>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</si>
  <si>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</si>
  <si>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</si>
  <si>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</si>
  <si>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</si>
  <si>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</si>
  <si>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</si>
  <si>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</si>
  <si>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</si>
  <si>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</si>
  <si>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</si>
  <si>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</si>
  <si>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</si>
  <si>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</si>
  <si>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</si>
  <si>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</si>
  <si>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</si>
  <si>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</si>
  <si>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</si>
  <si>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</si>
  <si>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</si>
  <si>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</si>
  <si>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</si>
  <si>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</si>
  <si>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</si>
  <si>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</si>
  <si>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</si>
  <si>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</si>
  <si>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</si>
  <si>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</si>
  <si>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</si>
  <si>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</si>
  <si>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</si>
  <si>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</si>
  <si>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</si>
  <si>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</si>
  <si>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</si>
  <si>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</si>
  <si>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</si>
  <si>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</si>
  <si>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</si>
  <si>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</si>
  <si>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</si>
  <si>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</si>
  <si>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</si>
  <si>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</si>
  <si>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</si>
  <si>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</si>
  <si>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</si>
  <si>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</si>
  <si>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</si>
  <si>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</si>
  <si>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</si>
  <si>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</si>
  <si>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</si>
  <si>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</si>
  <si>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</si>
  <si>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</si>
  <si>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</si>
  <si>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</si>
  <si>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</si>
  <si>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</si>
  <si>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</si>
  <si>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</si>
  <si>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</si>
  <si>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</si>
  <si>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</si>
  <si>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</si>
  <si>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</si>
  <si>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</si>
  <si>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</si>
  <si>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</si>
  <si>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</si>
  <si>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</si>
  <si>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</si>
  <si>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</si>
  <si>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</si>
  <si>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</si>
  <si>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</si>
  <si>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</si>
  <si>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</si>
  <si>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</si>
  <si>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</si>
  <si>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</si>
  <si>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</si>
  <si>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</si>
  <si>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</si>
  <si>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</si>
  <si>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</si>
  <si>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</si>
  <si>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</si>
  <si>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</si>
  <si>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</si>
  <si>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</si>
  <si>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</si>
  <si>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</si>
  <si>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</si>
  <si>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</si>
  <si>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</si>
  <si>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</si>
  <si>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</si>
  <si>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</si>
  <si>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</si>
  <si>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</si>
  <si>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</si>
  <si>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</si>
  <si>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</si>
  <si>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</si>
  <si>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</si>
  <si>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</si>
  <si>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</si>
  <si>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</si>
  <si>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</si>
  <si>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</si>
  <si>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</si>
  <si>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</si>
  <si>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</si>
  <si>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</si>
  <si>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</si>
  <si>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</si>
  <si>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</si>
  <si>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</si>
  <si>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</si>
  <si>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</si>
  <si>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</si>
  <si>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</si>
  <si>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</si>
  <si>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</si>
  <si>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</si>
  <si>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</si>
  <si>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</si>
  <si>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</si>
  <si>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</si>
  <si>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</si>
  <si>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</si>
  <si>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</si>
  <si>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</si>
  <si>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</si>
  <si>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</si>
  <si>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</si>
  <si>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</si>
  <si>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</si>
  <si>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</si>
  <si>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</si>
  <si>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</si>
  <si>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</si>
  <si>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</si>
  <si>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</si>
  <si>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</si>
  <si>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</si>
  <si>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</si>
  <si>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</si>
  <si>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</si>
  <si>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</si>
  <si>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</si>
  <si>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</si>
  <si>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</si>
  <si>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</si>
  <si>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</si>
  <si>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</si>
  <si>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</si>
  <si>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</si>
  <si>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</si>
  <si>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</si>
  <si>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</si>
  <si>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</si>
  <si>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</si>
  <si>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</si>
  <si>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</si>
  <si>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</si>
  <si>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</si>
  <si>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</si>
  <si>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</si>
  <si>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</si>
  <si>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</si>
  <si>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</si>
  <si>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</si>
  <si>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</si>
  <si>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</si>
  <si>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</si>
  <si>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</si>
  <si>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</si>
  <si>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</si>
  <si>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</si>
  <si>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</si>
  <si>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</si>
  <si>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</si>
  <si>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</si>
  <si>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</si>
  <si>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</si>
  <si>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</si>
  <si>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</si>
  <si>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</si>
  <si>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</si>
  <si>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</si>
  <si>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</si>
  <si>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</si>
  <si>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</si>
  <si>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</si>
  <si>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</si>
  <si>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</si>
  <si>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</si>
  <si>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</si>
  <si>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</si>
  <si>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</si>
  <si>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</si>
  <si>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</si>
  <si>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</si>
  <si>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</si>
  <si>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</si>
  <si>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</si>
  <si>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</si>
  <si>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</si>
  <si>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</si>
  <si>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</si>
  <si>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</si>
  <si>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</si>
  <si>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</si>
  <si>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</si>
  <si>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</si>
  <si>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</si>
  <si>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</si>
  <si>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</si>
  <si>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</si>
  <si>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</si>
  <si>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</si>
  <si>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</si>
  <si>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</si>
  <si>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</si>
  <si>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</si>
  <si>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</si>
  <si>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</si>
  <si>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</si>
  <si>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</si>
  <si>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</si>
  <si>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</si>
  <si>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</si>
  <si>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</si>
  <si>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</si>
  <si>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</si>
  <si>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</si>
  <si>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</si>
  <si>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</si>
  <si>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</si>
  <si>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</si>
  <si>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</si>
  <si>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</si>
  <si>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</si>
  <si>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</si>
  <si>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</si>
  <si>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</si>
  <si>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</si>
  <si>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</si>
  <si>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</si>
  <si>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</si>
  <si>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</si>
  <si>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</si>
  <si>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</si>
  <si>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</si>
  <si>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</si>
  <si>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</si>
  <si>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</si>
  <si>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</si>
  <si>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</si>
  <si>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</si>
  <si>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</si>
  <si>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</si>
  <si>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</si>
  <si>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</si>
  <si>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</si>
  <si>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</si>
  <si>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</si>
  <si>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</si>
  <si>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</si>
  <si>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</si>
  <si>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</si>
  <si>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</si>
  <si>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</si>
  <si>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</si>
  <si>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</si>
  <si>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</si>
  <si>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</si>
  <si>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</si>
  <si>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</si>
  <si>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</si>
  <si>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</si>
  <si>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</si>
  <si>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</si>
  <si>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</si>
  <si>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</si>
  <si>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</si>
  <si>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</si>
  <si>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</si>
  <si>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</si>
  <si>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</si>
  <si>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</si>
  <si>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</si>
  <si>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</si>
  <si>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</si>
  <si>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</si>
  <si>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</si>
  <si>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</si>
  <si>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</si>
  <si>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</si>
  <si>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</si>
  <si>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</si>
  <si>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</si>
  <si>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</si>
  <si>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</si>
  <si>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</si>
  <si>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</si>
  <si>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</si>
  <si>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</si>
  <si>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</si>
  <si>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</si>
  <si>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</si>
  <si>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</si>
  <si>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</si>
  <si>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</si>
  <si>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</si>
  <si>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</si>
  <si>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</si>
  <si>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</si>
  <si>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</si>
  <si>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</si>
  <si>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</si>
  <si>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</si>
  <si>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</si>
  <si>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</si>
  <si>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</si>
  <si>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</si>
  <si>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</si>
  <si>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</si>
  <si>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</si>
  <si>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</si>
  <si>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</si>
  <si>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</si>
  <si>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</si>
  <si>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</si>
  <si>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</si>
  <si>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</si>
  <si>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</si>
  <si>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</si>
  <si>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</si>
  <si>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</si>
  <si>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</si>
  <si>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</si>
  <si>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</si>
  <si>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</si>
  <si>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</si>
  <si>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</si>
  <si>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</si>
  <si>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</si>
  <si>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</si>
  <si>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</si>
  <si>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</si>
  <si>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</si>
  <si>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</si>
  <si>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</si>
  <si>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</si>
  <si>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</si>
  <si>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</si>
  <si>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</si>
  <si>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</si>
  <si>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</si>
  <si>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</si>
  <si>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</si>
  <si>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</si>
  <si>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</si>
  <si>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</si>
  <si>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</si>
  <si>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</si>
  <si>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</si>
  <si>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</si>
  <si>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</si>
  <si>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</si>
  <si>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</si>
  <si>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</si>
  <si>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</si>
  <si>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</si>
  <si>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</si>
  <si>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</si>
  <si>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</si>
  <si>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</si>
  <si>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</si>
  <si>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</si>
  <si>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</si>
  <si>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</si>
  <si>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</si>
  <si>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</si>
  <si>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</si>
  <si>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</si>
  <si>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</si>
  <si>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</si>
  <si>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</si>
  <si>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</si>
  <si>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</si>
  <si>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</si>
  <si>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</si>
  <si>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</si>
  <si>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</si>
  <si>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</si>
  <si>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</si>
  <si>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</si>
  <si>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</si>
  <si>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</si>
  <si>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</si>
  <si>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</si>
  <si>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</si>
  <si>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</si>
  <si>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</si>
  <si>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</si>
  <si>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</si>
  <si>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</si>
  <si>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</si>
  <si>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</si>
  <si>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</si>
  <si>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</si>
  <si>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</si>
  <si>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</si>
  <si>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</si>
  <si>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</si>
  <si>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</si>
  <si>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</si>
  <si>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</si>
  <si>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</si>
  <si>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</si>
  <si>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</si>
  <si>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</si>
  <si>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</si>
  <si>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</si>
  <si>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</si>
  <si>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</si>
  <si>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</si>
  <si>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</si>
  <si>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</si>
  <si>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</si>
  <si>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</si>
  <si>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</si>
  <si>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</si>
  <si>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</si>
  <si>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</si>
  <si>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</si>
  <si>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</si>
  <si>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</si>
  <si>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</si>
  <si>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</si>
  <si>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</si>
  <si>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</si>
  <si>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</si>
  <si>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</si>
  <si>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</si>
  <si>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</si>
  <si>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</si>
  <si>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</si>
  <si>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</si>
  <si>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</si>
  <si>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</si>
  <si>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</si>
  <si>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</si>
  <si>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</si>
  <si>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</si>
  <si>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</si>
  <si>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</si>
  <si>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</si>
  <si>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</si>
  <si>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</si>
  <si>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</si>
  <si>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</si>
  <si>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</si>
  <si>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</si>
  <si>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</si>
  <si>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</si>
  <si>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</si>
  <si>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</si>
  <si>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</si>
  <si>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</si>
  <si>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</si>
  <si>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</si>
  <si>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</si>
  <si>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</si>
  <si>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</si>
  <si>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</si>
  <si>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</si>
  <si>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</si>
  <si>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</si>
  <si>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</si>
  <si>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</si>
  <si>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</si>
  <si>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</si>
  <si>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</si>
  <si>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</si>
  <si>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</si>
  <si>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</si>
  <si>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</si>
  <si>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</si>
  <si>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</si>
  <si>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</si>
  <si>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</si>
  <si>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</si>
  <si>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</si>
  <si>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</si>
  <si>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</si>
  <si>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</si>
  <si>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</si>
  <si>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</si>
  <si>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</si>
  <si>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</si>
  <si>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</si>
  <si>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</si>
  <si>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</si>
  <si>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</si>
  <si>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</si>
  <si>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</si>
  <si>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</si>
  <si>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</si>
  <si>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</si>
  <si>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</si>
  <si>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</si>
  <si>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</si>
  <si>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</si>
  <si>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</si>
  <si>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</si>
  <si>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</si>
  <si>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</si>
  <si>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</si>
  <si>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</si>
  <si>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</si>
  <si>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</si>
  <si>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</si>
  <si>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</si>
  <si>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</si>
  <si>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</si>
  <si>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</si>
  <si>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</si>
  <si>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</si>
  <si>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</si>
  <si>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</si>
  <si>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</si>
  <si>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</si>
  <si>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</si>
  <si>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</si>
  <si>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</si>
  <si>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</si>
  <si>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</si>
  <si>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</si>
  <si>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</si>
  <si>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</si>
  <si>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</si>
  <si>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</si>
  <si>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</si>
  <si>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</si>
  <si>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</si>
  <si>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</si>
  <si>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</si>
  <si>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</si>
  <si>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</si>
  <si>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</si>
  <si>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</si>
  <si>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</si>
  <si>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</si>
  <si>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</si>
  <si>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</si>
  <si>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</si>
  <si>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</si>
  <si>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</si>
  <si>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</si>
  <si>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</si>
  <si>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</si>
  <si>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</si>
  <si>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</si>
  <si>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</si>
  <si>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</si>
  <si>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</si>
  <si>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</si>
  <si>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</si>
  <si>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</si>
  <si>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</si>
  <si>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</si>
  <si>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</si>
  <si>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</si>
  <si>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</si>
  <si>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</si>
  <si>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</si>
  <si>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</si>
  <si>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</si>
  <si>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</si>
  <si>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</si>
  <si>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</si>
  <si>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</si>
  <si>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</si>
  <si>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</si>
  <si>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</si>
  <si>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</si>
  <si>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</si>
  <si>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</si>
  <si>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</si>
  <si>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</si>
  <si>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</si>
  <si>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</si>
  <si>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</si>
  <si>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</si>
  <si>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</si>
  <si>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</si>
  <si>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</si>
  <si>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</si>
  <si>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</si>
  <si>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</si>
  <si>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</si>
  <si>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</si>
  <si>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</si>
  <si>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</si>
  <si>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</si>
  <si>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</si>
  <si>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</si>
  <si>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</si>
  <si>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</si>
  <si>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</si>
  <si>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</si>
  <si>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</si>
  <si>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</si>
  <si>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</si>
  <si>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</si>
  <si>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</si>
  <si>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</si>
  <si>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</si>
  <si>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</si>
  <si>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</si>
  <si>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</si>
  <si>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</si>
  <si>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</si>
  <si>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</si>
  <si>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</si>
  <si>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</si>
  <si>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</si>
  <si>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</si>
  <si>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</si>
  <si>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</si>
  <si>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</si>
  <si>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</si>
  <si>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</si>
  <si>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</si>
  <si>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</si>
  <si>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</si>
  <si>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</si>
  <si>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</si>
  <si>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</si>
  <si>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</si>
  <si>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</si>
  <si>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</si>
  <si>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</si>
  <si>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</si>
  <si>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</si>
  <si>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</si>
  <si>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</si>
  <si>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</si>
  <si>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</si>
  <si>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</si>
  <si>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</si>
  <si>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</si>
  <si>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</si>
  <si>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</si>
  <si>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</si>
  <si>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</si>
  <si>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</si>
  <si>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</si>
  <si>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</si>
  <si>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</si>
  <si>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</si>
  <si>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</si>
  <si>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</si>
  <si>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</si>
  <si>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</si>
  <si>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</si>
  <si>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</si>
  <si>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</si>
  <si>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</si>
  <si>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</si>
  <si>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</si>
  <si>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</si>
  <si>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</si>
  <si>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</si>
  <si>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</si>
  <si>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</si>
  <si>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</si>
  <si>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</si>
  <si>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</si>
  <si>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</si>
  <si>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</si>
  <si>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</si>
  <si>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</si>
  <si>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</si>
  <si>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</si>
  <si>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</si>
  <si>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</si>
  <si>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</si>
  <si>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</si>
  <si>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</si>
  <si>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</si>
  <si>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</si>
  <si>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</si>
  <si>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</si>
  <si>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</si>
  <si>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</si>
  <si>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</si>
  <si>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</si>
  <si>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</si>
  <si>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</si>
  <si>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</si>
  <si>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</si>
  <si>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</si>
  <si>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</si>
  <si>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</si>
  <si>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</si>
  <si>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</si>
  <si>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</si>
  <si>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</si>
  <si>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</si>
  <si>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</si>
  <si>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</si>
  <si>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</si>
  <si>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</si>
  <si>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</si>
  <si>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</si>
  <si>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</si>
  <si>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</si>
  <si>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</si>
  <si>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</si>
  <si>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</si>
  <si>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</si>
  <si>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</si>
  <si>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</si>
  <si>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</si>
  <si>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</si>
  <si>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</si>
  <si>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</si>
  <si>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</si>
  <si>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</si>
  <si>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</si>
  <si>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</si>
  <si>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</si>
  <si>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</si>
  <si>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</si>
  <si>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</si>
  <si>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</si>
  <si>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</si>
  <si>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</si>
  <si>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</si>
  <si>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</si>
  <si>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</si>
  <si>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</si>
  <si>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</si>
  <si>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</si>
  <si>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</si>
  <si>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</si>
  <si>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</si>
  <si>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</si>
  <si>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</si>
  <si>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</si>
  <si>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</si>
  <si>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</si>
  <si>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</si>
  <si>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</si>
  <si>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</si>
  <si>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</si>
  <si>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</si>
  <si>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</si>
  <si>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</si>
  <si>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</si>
  <si>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</si>
  <si>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</si>
  <si>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</si>
  <si>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</si>
  <si>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</si>
  <si>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</si>
  <si>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</si>
  <si>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</si>
  <si>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</si>
  <si>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</si>
  <si>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</si>
  <si>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</si>
  <si>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</si>
  <si>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</si>
  <si>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</si>
  <si>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</si>
  <si>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</si>
  <si>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</si>
  <si>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</si>
  <si>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</si>
  <si>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</si>
  <si>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</si>
  <si>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</si>
  <si>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</si>
  <si>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</si>
  <si>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</si>
  <si>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</si>
  <si>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</si>
  <si>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</si>
  <si>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</si>
  <si>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</si>
  <si>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</si>
  <si>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</si>
  <si>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</si>
  <si>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</si>
  <si>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</si>
  <si>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</si>
  <si>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</si>
  <si>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</si>
  <si>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</si>
  <si>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</si>
  <si>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</si>
  <si>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</si>
  <si>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</si>
  <si>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</si>
  <si>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</si>
  <si>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</si>
  <si>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</si>
  <si>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</si>
  <si>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</si>
  <si>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</si>
  <si>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</si>
  <si>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</si>
  <si>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</si>
  <si>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</si>
  <si>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</si>
  <si>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</si>
  <si>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</si>
  <si>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</si>
  <si>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</si>
  <si>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</si>
  <si>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</si>
  <si>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</si>
  <si>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</si>
  <si>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</si>
  <si>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</si>
  <si>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</si>
  <si>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</si>
  <si>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</si>
  <si>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</si>
  <si>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</si>
  <si>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</si>
  <si>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</si>
  <si>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</si>
  <si>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</si>
  <si>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</si>
  <si>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</si>
  <si>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</si>
  <si>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</si>
  <si>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</si>
  <si>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</si>
  <si>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</si>
  <si>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</si>
  <si>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</si>
  <si>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</si>
  <si>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</si>
  <si>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</si>
  <si>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</si>
  <si>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</si>
  <si>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</si>
  <si>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</si>
  <si>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</si>
  <si>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</si>
  <si>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</si>
  <si>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</si>
  <si>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</si>
  <si>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</si>
  <si>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</si>
  <si>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</si>
  <si>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</si>
  <si>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</si>
  <si>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</si>
  <si>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</si>
  <si>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</si>
  <si>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</si>
  <si>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</si>
  <si>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</si>
  <si>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</si>
  <si>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</si>
  <si>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</si>
  <si>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</si>
  <si>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</si>
  <si>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</si>
  <si>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</si>
  <si>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</si>
  <si>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</si>
  <si>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</si>
  <si>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</si>
  <si>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</si>
  <si>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</si>
  <si>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</si>
  <si>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</si>
  <si>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</si>
  <si>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</si>
  <si>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</si>
  <si>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</si>
  <si>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</si>
  <si>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</si>
  <si>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</si>
  <si>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</si>
  <si>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</si>
  <si>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</si>
  <si>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</si>
  <si>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</si>
  <si>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</si>
  <si>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</si>
  <si>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</si>
  <si>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</si>
  <si>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</si>
  <si>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</si>
  <si>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</si>
  <si>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</si>
  <si>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</si>
  <si>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</si>
  <si>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</si>
  <si>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</si>
  <si>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</si>
  <si>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</si>
  <si>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</si>
  <si>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</si>
  <si>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</si>
  <si>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</si>
  <si>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</si>
  <si>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</si>
  <si>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</si>
  <si>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</si>
  <si>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</si>
  <si>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</si>
  <si>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</si>
  <si>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</si>
  <si>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</si>
  <si>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</si>
  <si>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</si>
  <si>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</si>
  <si>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</si>
  <si>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</si>
  <si>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</si>
  <si>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</si>
  <si>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</si>
  <si>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</si>
  <si>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</si>
  <si>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</si>
  <si>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</si>
  <si>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</si>
  <si>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</si>
  <si>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</si>
  <si>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</si>
  <si>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</si>
  <si>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</si>
  <si>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</si>
  <si>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</si>
  <si>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</si>
  <si>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</si>
  <si>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</si>
  <si>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</si>
  <si>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</si>
  <si>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</si>
  <si>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</si>
  <si>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</si>
  <si>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</si>
  <si>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</si>
  <si>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</si>
  <si>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</si>
  <si>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</si>
  <si>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</si>
  <si>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</si>
  <si>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</si>
  <si>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</si>
  <si>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</si>
  <si>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</si>
  <si>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</si>
  <si>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</si>
  <si>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</si>
  <si>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</si>
  <si>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</si>
  <si>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</si>
  <si>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</si>
  <si>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</si>
  <si>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</si>
  <si>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</si>
  <si>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</si>
  <si>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</si>
  <si>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</si>
  <si>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</si>
  <si>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</si>
  <si>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</si>
  <si>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</si>
  <si>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</si>
  <si>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</si>
  <si>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</si>
  <si>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</si>
  <si>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</si>
  <si>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</si>
  <si>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</si>
  <si>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</si>
  <si>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</si>
  <si>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</si>
  <si>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</si>
  <si>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</si>
  <si>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</si>
  <si>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</si>
  <si>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</si>
  <si>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</si>
  <si>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</si>
  <si>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</si>
  <si>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</si>
  <si>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</si>
  <si>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</si>
  <si>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</si>
  <si>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</si>
  <si>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</si>
  <si>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</si>
  <si>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</si>
  <si>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</si>
  <si>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</si>
  <si>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</si>
  <si>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</si>
  <si>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</si>
  <si>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</si>
  <si>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</si>
  <si>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</si>
  <si>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</si>
  <si>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</si>
  <si>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</si>
  <si>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</si>
  <si>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</si>
  <si>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</si>
  <si>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</si>
  <si>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</si>
  <si>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</si>
  <si>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</si>
  <si>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</si>
  <si>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</si>
  <si>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</si>
  <si>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</si>
  <si>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</si>
  <si>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</si>
  <si>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</si>
  <si>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</si>
  <si>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</si>
  <si>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</si>
  <si>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</si>
  <si>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</si>
  <si>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</si>
  <si>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</si>
  <si>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</si>
  <si>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</si>
  <si>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</si>
  <si>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</si>
  <si>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</si>
  <si>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</si>
  <si>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</si>
  <si>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</si>
  <si>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</si>
  <si>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</si>
  <si>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</si>
  <si>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</si>
  <si>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</si>
  <si>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</si>
  <si>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</si>
  <si>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</si>
  <si>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</si>
  <si>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</si>
  <si>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</si>
  <si>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</si>
  <si>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</si>
  <si>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</si>
  <si>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</si>
  <si>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</si>
  <si>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</si>
  <si>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</si>
  <si>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</si>
  <si>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</si>
  <si>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</si>
  <si>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</si>
  <si>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</si>
  <si>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</si>
  <si>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</si>
  <si>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</si>
  <si>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</si>
  <si>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</si>
  <si>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</si>
  <si>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</si>
  <si>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</si>
  <si>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</si>
  <si>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</si>
  <si>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</si>
  <si>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</si>
  <si>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</si>
  <si>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</si>
  <si>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</si>
  <si>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</si>
  <si>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</si>
  <si>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</si>
  <si>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</si>
  <si>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</si>
  <si>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</si>
  <si>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</si>
  <si>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</si>
  <si>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</si>
  <si>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</si>
  <si>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</si>
  <si>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</si>
  <si>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</si>
  <si>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</si>
  <si>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</si>
  <si>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</si>
  <si>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</si>
  <si>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</si>
  <si>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</si>
  <si>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</si>
  <si>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</si>
  <si>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</si>
  <si>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</si>
  <si>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</si>
  <si>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</si>
  <si>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</si>
  <si>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</si>
  <si>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</si>
  <si>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</si>
  <si>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</si>
  <si>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</si>
  <si>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</si>
  <si>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</si>
  <si>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</si>
  <si>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</si>
  <si>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</si>
  <si>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</si>
  <si>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</si>
  <si>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</si>
  <si>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</si>
  <si>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</si>
  <si>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</si>
  <si>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</si>
  <si>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</si>
  <si>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</si>
  <si>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</si>
  <si>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</si>
  <si>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</si>
  <si>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</si>
  <si>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</si>
  <si>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</si>
  <si>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</si>
  <si>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</si>
  <si>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</si>
  <si>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</si>
  <si>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</si>
  <si>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</si>
  <si>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</si>
  <si>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</si>
  <si>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</si>
  <si>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</si>
  <si>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</si>
  <si>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</si>
  <si>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</si>
  <si>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</si>
  <si>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</si>
  <si>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</si>
  <si>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</si>
  <si>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</si>
  <si>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</si>
  <si>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</si>
  <si>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</si>
  <si>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</si>
  <si>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</si>
  <si>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</si>
  <si>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</si>
  <si>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</si>
  <si>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</si>
  <si>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</si>
  <si>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</si>
  <si>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</si>
  <si>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</si>
  <si>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</si>
  <si>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</si>
  <si>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</si>
  <si>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</si>
  <si>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</si>
  <si>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</si>
  <si>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</si>
  <si>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</si>
  <si>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</si>
  <si>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</si>
  <si>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</si>
  <si>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</si>
  <si>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</si>
  <si>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</si>
  <si>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</si>
  <si>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</si>
  <si>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</si>
  <si>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</si>
  <si>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</si>
  <si>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</si>
  <si>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</si>
  <si>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</si>
  <si>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</si>
  <si>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</si>
  <si>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</si>
  <si>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</si>
  <si>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</si>
  <si>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</si>
  <si>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</si>
  <si>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</si>
  <si>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</si>
  <si>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</si>
  <si>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</si>
  <si>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</si>
  <si>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</si>
  <si>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</si>
  <si>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</si>
  <si>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</si>
  <si>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</si>
  <si>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</si>
  <si>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</si>
  <si>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</si>
  <si>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</si>
  <si>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</si>
  <si>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</si>
  <si>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</si>
  <si>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</si>
  <si>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</si>
  <si>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</si>
  <si>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</si>
  <si>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</si>
  <si>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</si>
  <si>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</si>
  <si>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</si>
  <si>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</si>
  <si>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</si>
  <si>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</si>
  <si>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</si>
  <si>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</si>
  <si>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</si>
  <si>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</si>
  <si>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</si>
  <si>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</si>
  <si>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</si>
  <si>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</si>
  <si>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</si>
  <si>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</si>
  <si>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</si>
  <si>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</si>
  <si>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</si>
  <si>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</si>
  <si>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</si>
  <si>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</si>
  <si>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</si>
  <si>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</si>
  <si>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</si>
  <si>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</si>
  <si>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</si>
  <si>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</si>
  <si>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</si>
  <si>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</si>
  <si>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</si>
  <si>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</si>
  <si>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</si>
  <si>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</si>
  <si>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</si>
  <si>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</si>
  <si>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</si>
  <si>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</si>
  <si>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</si>
  <si>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</si>
  <si>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</si>
  <si>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</si>
  <si>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</si>
  <si>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</si>
  <si>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</si>
  <si>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</si>
  <si>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</si>
  <si>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</si>
  <si>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</si>
  <si>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</si>
  <si>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</si>
  <si>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</si>
  <si>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</si>
  <si>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</si>
  <si>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</si>
  <si>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</si>
  <si>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</si>
  <si>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</si>
  <si>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</si>
  <si>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</si>
  <si>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</si>
  <si>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</si>
  <si>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</si>
  <si>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</si>
  <si>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</si>
  <si>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</si>
  <si>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</si>
  <si>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</si>
  <si>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</si>
  <si>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</si>
  <si>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</si>
  <si>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</si>
  <si>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</si>
  <si>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</si>
  <si>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</si>
  <si>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</si>
  <si>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</si>
  <si>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</si>
  <si>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</si>
  <si>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</si>
  <si>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</si>
  <si>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</si>
  <si>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</si>
  <si>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</si>
  <si>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</si>
  <si>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</si>
  <si>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</si>
  <si>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</si>
  <si>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</si>
  <si>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</si>
  <si>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</si>
  <si>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</si>
  <si>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</si>
  <si>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</si>
  <si>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</si>
  <si>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</si>
  <si>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</si>
  <si>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</si>
  <si>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</si>
  <si>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</si>
  <si>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</si>
  <si>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</si>
  <si>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</si>
  <si>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</si>
  <si>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</si>
  <si>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</si>
  <si>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</si>
  <si>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</si>
  <si>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</si>
  <si>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</si>
  <si>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</si>
  <si>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</si>
  <si>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</si>
  <si>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</si>
  <si>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</si>
  <si>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</si>
  <si>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</si>
  <si>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</si>
  <si>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</si>
  <si>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</si>
  <si>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</si>
  <si>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</si>
  <si>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</si>
  <si>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</si>
  <si>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</si>
  <si>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</si>
  <si>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</si>
  <si>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</si>
  <si>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</si>
  <si>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</si>
  <si>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</si>
  <si>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</si>
  <si>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</si>
  <si>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</si>
  <si>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</si>
  <si>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</si>
  <si>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</si>
  <si>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</si>
  <si>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</si>
  <si>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</si>
  <si>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</si>
  <si>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</si>
  <si>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</si>
  <si>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</si>
  <si>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</si>
  <si>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</si>
  <si>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</si>
  <si>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</si>
  <si>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</si>
  <si>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</si>
  <si>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</si>
  <si>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</si>
  <si>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</si>
  <si>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</si>
  <si>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</si>
  <si>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</si>
  <si>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</si>
  <si>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</si>
  <si>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</si>
  <si>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</si>
  <si>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</si>
  <si>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</si>
  <si>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</si>
  <si>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</si>
  <si>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</si>
  <si>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</si>
  <si>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</si>
  <si>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</si>
  <si>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</si>
  <si>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</si>
  <si>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</si>
  <si>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</si>
  <si>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</si>
  <si>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</si>
  <si>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</si>
  <si>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</si>
  <si>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</si>
  <si>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</si>
  <si>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</si>
  <si>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</si>
  <si>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</si>
  <si>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</si>
  <si>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</si>
  <si>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</si>
  <si>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</si>
  <si>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</si>
  <si>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</si>
  <si>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</si>
  <si>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</si>
  <si>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</si>
  <si>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</si>
  <si>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</si>
  <si>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</si>
  <si>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</si>
  <si>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</si>
  <si>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</si>
  <si>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</si>
  <si>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</si>
  <si>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</si>
  <si>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</si>
  <si>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</si>
  <si>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</si>
  <si>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</si>
  <si>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</si>
  <si>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</si>
  <si>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</si>
  <si>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</si>
  <si>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</si>
  <si>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</si>
  <si>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</si>
  <si>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</si>
  <si>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</si>
  <si>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</si>
  <si>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</si>
  <si>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</si>
  <si>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</si>
  <si>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</si>
  <si>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</si>
  <si>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</si>
  <si>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</si>
  <si>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</si>
  <si>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</si>
  <si>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</si>
  <si>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</si>
  <si>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</si>
  <si>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</si>
  <si>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</si>
  <si>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</si>
  <si>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</si>
  <si>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</si>
  <si>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</si>
  <si>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</si>
  <si>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</si>
  <si>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</si>
  <si>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</si>
  <si>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</si>
  <si>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</si>
  <si>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</si>
  <si>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</si>
  <si>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</si>
  <si>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</si>
  <si>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</si>
  <si>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</si>
  <si>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</si>
  <si>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</si>
  <si>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</si>
  <si>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</si>
  <si>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</si>
  <si>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</si>
  <si>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</si>
  <si>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</si>
  <si>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</si>
  <si>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</si>
  <si>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</si>
  <si>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</si>
  <si>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</si>
  <si>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</si>
  <si>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</si>
  <si>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</si>
  <si>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</si>
  <si>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</si>
  <si>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</si>
  <si>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</si>
  <si>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</si>
  <si>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</si>
  <si>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</si>
  <si>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</si>
  <si>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</si>
  <si>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</si>
  <si>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</si>
  <si>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</si>
  <si>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</si>
  <si>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</si>
  <si>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</si>
  <si>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</si>
  <si>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</si>
  <si>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</si>
  <si>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</si>
  <si>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</si>
  <si>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</si>
  <si>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</si>
  <si>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</si>
  <si>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</si>
  <si>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</si>
  <si>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</si>
  <si>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</si>
  <si>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</si>
  <si>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</si>
  <si>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</si>
  <si>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</si>
  <si>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</si>
  <si>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</si>
  <si>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</si>
  <si>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</si>
  <si>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</si>
  <si>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</si>
  <si>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</si>
  <si>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</si>
  <si>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</si>
  <si>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</si>
  <si>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</si>
  <si>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</si>
  <si>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</si>
  <si>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</si>
  <si>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</si>
  <si>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</si>
  <si>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</si>
  <si>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</si>
  <si>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</si>
  <si>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</si>
  <si>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</si>
  <si>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</si>
  <si>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</si>
  <si>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</si>
  <si>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</si>
  <si>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</si>
  <si>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</si>
  <si>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</si>
  <si>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</si>
  <si>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</si>
  <si>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</si>
  <si>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</si>
  <si>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</si>
  <si>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</si>
  <si>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</si>
  <si>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</si>
  <si>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</si>
  <si>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</si>
  <si>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</si>
  <si>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</si>
  <si>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</si>
  <si>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</si>
  <si>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</si>
  <si>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</si>
  <si>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</si>
  <si>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</si>
  <si>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</si>
  <si>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</si>
  <si>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</si>
  <si>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</si>
  <si>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</si>
  <si>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</si>
  <si>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</si>
  <si>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</si>
  <si>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</si>
  <si>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</si>
  <si>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</si>
  <si>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</si>
  <si>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</si>
  <si>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</si>
  <si>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</si>
  <si>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</si>
  <si>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</si>
  <si>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</si>
  <si>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</si>
  <si>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</si>
  <si>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</si>
  <si>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</si>
  <si>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</si>
  <si>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</si>
  <si>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</si>
  <si>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</si>
  <si>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</si>
  <si>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</si>
  <si>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</si>
  <si>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</si>
  <si>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</si>
  <si>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</si>
  <si>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</si>
  <si>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</si>
  <si>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</si>
  <si>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</si>
  <si>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</si>
  <si>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</si>
  <si>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</si>
  <si>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</si>
  <si>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</si>
  <si>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</si>
  <si>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</si>
  <si>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</si>
  <si>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</si>
  <si>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</si>
  <si>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</si>
  <si>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</si>
  <si>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</si>
  <si>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</si>
  <si>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</si>
  <si>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</si>
  <si>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</si>
  <si>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</si>
  <si>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</si>
  <si>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</si>
  <si>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</si>
  <si>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</si>
  <si>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</si>
  <si>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</si>
  <si>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</si>
  <si>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</si>
  <si>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</si>
  <si>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</si>
  <si>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</si>
  <si>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</si>
  <si>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</si>
  <si>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</si>
  <si>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</si>
  <si>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</si>
  <si>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</si>
  <si>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</si>
  <si>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</si>
  <si>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</si>
  <si>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</si>
  <si>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</si>
  <si>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</si>
  <si>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</si>
  <si>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</si>
  <si>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</si>
  <si>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</si>
  <si>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</si>
  <si>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</si>
  <si>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</si>
  <si>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</si>
  <si>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</si>
  <si>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</si>
  <si>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</si>
  <si>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</si>
  <si>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</si>
  <si>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</si>
  <si>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</si>
  <si>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</si>
  <si>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</si>
  <si>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</si>
  <si>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</si>
  <si>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</si>
  <si>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</si>
  <si>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</si>
  <si>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</si>
  <si>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</si>
  <si>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</si>
  <si>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</si>
  <si>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</si>
  <si>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</si>
  <si>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</si>
  <si>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</si>
  <si>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</si>
  <si>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</si>
  <si>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</si>
  <si>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</si>
  <si>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</si>
  <si>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</si>
  <si>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</si>
  <si>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</si>
  <si>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</si>
  <si>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</si>
  <si>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</si>
  <si>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</si>
  <si>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</si>
  <si>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</si>
  <si>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</si>
  <si>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</si>
  <si>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</si>
  <si>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</si>
  <si>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</si>
  <si>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</si>
  <si>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</si>
  <si>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</si>
  <si>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</si>
  <si>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</si>
  <si>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</si>
  <si>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</si>
  <si>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</si>
  <si>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</si>
  <si>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</si>
  <si>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</si>
  <si>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</si>
  <si>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</si>
  <si>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</si>
  <si>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</si>
  <si>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</si>
  <si>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</si>
  <si>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</si>
  <si>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</si>
  <si>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</si>
  <si>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</si>
  <si>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</si>
  <si>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</si>
  <si>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</si>
  <si>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</si>
  <si>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</si>
  <si>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</si>
  <si>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</si>
  <si>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</si>
  <si>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</si>
  <si>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</si>
  <si>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</si>
  <si>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</si>
  <si>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</si>
  <si>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</si>
  <si>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</si>
  <si>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</si>
  <si>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</si>
  <si>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</si>
  <si>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</si>
  <si>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</si>
  <si>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</si>
  <si>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</si>
  <si>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</si>
  <si>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</si>
  <si>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</si>
  <si>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</si>
  <si>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</si>
  <si>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</si>
  <si>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</si>
  <si>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</si>
  <si>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</si>
  <si>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</si>
  <si>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</si>
  <si>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</si>
  <si>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</si>
  <si>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</si>
  <si>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</si>
  <si>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</si>
  <si>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</si>
  <si>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</si>
  <si>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</si>
  <si>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</si>
  <si>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</si>
  <si>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</si>
  <si>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</si>
  <si>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</si>
  <si>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</si>
  <si>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</si>
  <si>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</si>
  <si>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</si>
  <si>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</si>
  <si>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</si>
  <si>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</si>
  <si>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</si>
  <si>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</si>
  <si>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</si>
  <si>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</si>
  <si>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</si>
  <si>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</si>
  <si>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</si>
  <si>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</si>
  <si>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</si>
  <si>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</si>
  <si>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</si>
  <si>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</si>
  <si>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</si>
  <si>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</si>
  <si>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</si>
  <si>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</si>
  <si>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</si>
  <si>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</si>
  <si>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</si>
  <si>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</si>
  <si>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</si>
  <si>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</si>
  <si>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</si>
  <si>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</si>
  <si>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</si>
  <si>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</si>
  <si>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</si>
  <si>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</si>
  <si>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</si>
  <si>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</si>
  <si>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</si>
  <si>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</si>
  <si>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</si>
  <si>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</si>
  <si>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</si>
  <si>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</si>
  <si>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</si>
  <si>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</si>
  <si>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</si>
  <si>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</si>
  <si>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</si>
  <si>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</si>
  <si>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</si>
  <si>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</si>
  <si>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</si>
  <si>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</si>
  <si>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</si>
  <si>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</si>
  <si>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</si>
  <si>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</si>
  <si>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</si>
  <si>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</si>
  <si>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</si>
  <si>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</si>
  <si>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</si>
  <si>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</si>
  <si>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</si>
  <si>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</si>
  <si>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</si>
  <si>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</si>
  <si>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</si>
  <si>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</si>
  <si>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</si>
  <si>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</si>
  <si>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</si>
  <si>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</si>
  <si>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</si>
  <si>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</si>
  <si>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</si>
  <si>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</si>
  <si>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</si>
  <si>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</si>
  <si>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</si>
  <si>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</si>
  <si>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</si>
  <si>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</si>
  <si>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</si>
  <si>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</si>
  <si>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</si>
  <si>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</si>
  <si>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</si>
  <si>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</si>
  <si>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</si>
  <si>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</si>
  <si>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</si>
  <si>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</si>
  <si>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</si>
  <si>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</si>
  <si>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</si>
  <si>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</si>
  <si>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</si>
  <si>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</si>
  <si>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</si>
  <si>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</si>
  <si>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</si>
  <si>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</si>
  <si>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</si>
  <si>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</si>
  <si>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</si>
  <si>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</si>
  <si>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</si>
  <si>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</si>
  <si>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</si>
  <si>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</si>
  <si>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</si>
  <si>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</si>
  <si>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</si>
  <si>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</si>
  <si>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</si>
  <si>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</si>
  <si>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</si>
  <si>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</si>
  <si>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</si>
  <si>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</si>
  <si>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</si>
  <si>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</si>
  <si>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</si>
  <si>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</si>
  <si>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</si>
  <si>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</si>
  <si>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</si>
  <si>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</si>
  <si>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</si>
  <si>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</si>
  <si>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</si>
  <si>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</si>
  <si>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</si>
  <si>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</si>
  <si>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</si>
  <si>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</si>
  <si>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</si>
  <si>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</si>
  <si>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</si>
  <si>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</si>
  <si>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</si>
  <si>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</si>
  <si>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</si>
  <si>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</si>
  <si>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</si>
  <si>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</si>
  <si>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</si>
  <si>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</si>
  <si>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</si>
  <si>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</si>
  <si>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</si>
  <si>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</si>
  <si>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</si>
  <si>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</si>
  <si>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</si>
  <si>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</si>
  <si>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</si>
  <si>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</si>
  <si>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</si>
  <si>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</si>
  <si>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</si>
  <si>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</si>
  <si>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</si>
  <si>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</si>
  <si>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</si>
  <si>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</si>
  <si>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</si>
  <si>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</si>
  <si>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</si>
  <si>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</si>
  <si>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</si>
  <si>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</si>
  <si>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</si>
  <si>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</si>
  <si>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</si>
  <si>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</si>
  <si>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</si>
  <si>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</si>
  <si>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</si>
  <si>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</si>
  <si>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</si>
  <si>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</si>
  <si>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</si>
  <si>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</si>
  <si>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</si>
  <si>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</si>
  <si>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</si>
  <si>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</si>
  <si>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</si>
  <si>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</si>
  <si>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</si>
  <si>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</si>
  <si>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</si>
  <si>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</si>
  <si>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</si>
  <si>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</si>
  <si>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</si>
  <si>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</si>
  <si>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</si>
  <si>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</si>
  <si>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</si>
  <si>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</si>
  <si>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</si>
  <si>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</si>
  <si>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</si>
  <si>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</si>
  <si>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</si>
  <si>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</si>
  <si>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</si>
  <si>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</si>
  <si>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</si>
  <si>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</si>
  <si>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</si>
  <si>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</si>
  <si>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</si>
  <si>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</si>
  <si>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</si>
  <si>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</si>
  <si>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</si>
  <si>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</si>
  <si>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</si>
  <si>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</si>
  <si>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</si>
  <si>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</si>
  <si>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</si>
  <si>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</si>
  <si>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</si>
  <si>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</si>
  <si>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</si>
  <si>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</si>
  <si>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</si>
  <si>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</si>
  <si>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</si>
  <si>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</si>
  <si>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</si>
  <si>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</si>
  <si>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</si>
  <si>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</si>
  <si>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</si>
  <si>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</si>
  <si>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</si>
  <si>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</si>
  <si>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</si>
  <si>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</si>
  <si>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</si>
  <si>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</si>
  <si>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</si>
  <si>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</si>
  <si>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</si>
  <si>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</si>
  <si>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</si>
  <si>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</si>
  <si>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</si>
  <si>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</si>
  <si>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</si>
  <si>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</si>
  <si>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</si>
  <si>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</si>
  <si>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</si>
  <si>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</si>
  <si>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</si>
  <si>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</si>
  <si>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</si>
  <si>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</si>
  <si>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</si>
  <si>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</si>
  <si>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</si>
  <si>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</si>
  <si>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</si>
  <si>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</si>
  <si>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</si>
  <si>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</si>
  <si>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</si>
  <si>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</si>
  <si>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</si>
  <si>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</si>
  <si>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</si>
  <si>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</si>
  <si>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</si>
  <si>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</si>
  <si>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</si>
  <si>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</si>
  <si>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</si>
  <si>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</si>
  <si>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</si>
  <si>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</si>
  <si>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</si>
  <si>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</si>
  <si>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</si>
  <si>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</si>
  <si>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</si>
  <si>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</si>
  <si>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</si>
  <si>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</si>
  <si>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</si>
  <si>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</si>
  <si>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</si>
  <si>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</si>
  <si>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</si>
  <si>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</si>
  <si>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</si>
  <si>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</si>
  <si>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</si>
  <si>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</si>
  <si>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</si>
  <si>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</si>
  <si>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</si>
  <si>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</si>
  <si>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</si>
  <si>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</si>
  <si>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</si>
  <si>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</si>
  <si>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</si>
  <si>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</si>
  <si>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</si>
  <si>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</si>
  <si>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</si>
  <si>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</si>
  <si>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</si>
  <si>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</si>
  <si>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</si>
  <si>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</si>
  <si>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</si>
  <si>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</si>
  <si>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</si>
  <si>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</si>
  <si>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</si>
  <si>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</si>
  <si>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</si>
  <si>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</si>
  <si>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</si>
  <si>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</si>
  <si>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</si>
  <si>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</si>
  <si>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</si>
  <si>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</si>
  <si>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</si>
  <si>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</si>
  <si>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</si>
  <si>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</si>
  <si>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</si>
  <si>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</si>
  <si>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</si>
  <si>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</si>
  <si>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</si>
  <si>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</si>
  <si>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</si>
  <si>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</si>
  <si>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</si>
  <si>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</si>
  <si>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</si>
  <si>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</si>
  <si>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</si>
  <si>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</si>
  <si>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</si>
  <si>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</si>
  <si>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</si>
  <si>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</si>
  <si>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</si>
  <si>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</si>
  <si>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</si>
  <si>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</si>
  <si>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</si>
  <si>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</si>
  <si>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</si>
  <si>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</si>
  <si>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</si>
  <si>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</si>
  <si>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</si>
  <si>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</si>
  <si>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</si>
  <si>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</si>
  <si>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</si>
  <si>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</si>
  <si>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</si>
  <si>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</si>
  <si>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</si>
  <si>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</si>
  <si>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</si>
  <si>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</si>
  <si>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</si>
  <si>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</si>
  <si>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</si>
  <si>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</si>
  <si>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</si>
  <si>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</si>
  <si>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</si>
  <si>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</si>
  <si>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</si>
  <si>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</si>
  <si>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</si>
  <si>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</si>
  <si>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</si>
  <si>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</si>
  <si>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</si>
  <si>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</si>
  <si>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</si>
  <si>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</si>
  <si>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</si>
  <si>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</si>
  <si>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</si>
  <si>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</si>
  <si>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</si>
  <si>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</si>
  <si>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</si>
  <si>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</si>
  <si>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</si>
  <si>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</si>
  <si>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</si>
  <si>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</si>
  <si>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</si>
  <si>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</si>
  <si>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</si>
  <si>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</si>
  <si>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</si>
  <si>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</si>
  <si>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</si>
  <si>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</si>
  <si>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</si>
  <si>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</si>
  <si>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</si>
  <si>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</si>
  <si>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</si>
  <si>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</si>
  <si>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</si>
  <si>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</si>
  <si>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</si>
  <si>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</si>
  <si>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</si>
  <si>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</si>
  <si>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</si>
  <si>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</si>
  <si>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</si>
  <si>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</si>
  <si>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</si>
  <si>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</si>
  <si>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</si>
  <si>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</si>
  <si>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</si>
  <si>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</si>
  <si>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</si>
  <si>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</si>
  <si>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</si>
  <si>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</si>
  <si>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</si>
  <si>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</si>
  <si>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</si>
  <si>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</si>
  <si>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</si>
  <si>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</si>
  <si>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</si>
  <si>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</si>
  <si>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</si>
  <si>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</si>
  <si>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</si>
  <si>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</si>
  <si>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</si>
  <si>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</si>
  <si>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</si>
  <si>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</si>
  <si>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</si>
  <si>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</si>
  <si>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</si>
  <si>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</si>
  <si>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</si>
  <si>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</si>
  <si>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</si>
  <si>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</si>
  <si>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</si>
  <si>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</si>
  <si>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</si>
  <si>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</si>
  <si>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</si>
  <si>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</si>
  <si>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</si>
  <si>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</si>
  <si>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</si>
  <si>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</si>
  <si>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</si>
  <si>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</si>
  <si>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</si>
  <si>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</si>
  <si>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</si>
  <si>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</si>
  <si>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</si>
  <si>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</si>
  <si>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</si>
  <si>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</si>
  <si>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</si>
  <si>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</si>
  <si>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</si>
  <si>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</si>
  <si>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</si>
  <si>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</si>
  <si>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</si>
  <si>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</si>
  <si>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</si>
  <si>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</si>
  <si>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</si>
  <si>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</si>
  <si>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</si>
  <si>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</si>
  <si>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</si>
  <si>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</si>
  <si>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</si>
  <si>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</si>
  <si>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</si>
  <si>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</si>
  <si>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</si>
  <si>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</si>
  <si>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</si>
  <si>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</si>
  <si>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</si>
  <si>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</si>
  <si>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</si>
  <si>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</si>
  <si>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</si>
  <si>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</si>
  <si>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</si>
  <si>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</si>
  <si>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</si>
  <si>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</si>
  <si>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</si>
  <si>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</si>
  <si>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</si>
  <si>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</si>
  <si>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</si>
  <si>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</si>
  <si>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</si>
  <si>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</si>
  <si>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</si>
  <si>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</si>
  <si>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</si>
  <si>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</si>
  <si>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</si>
  <si>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</si>
  <si>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</si>
  <si>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</si>
  <si>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</si>
  <si>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</si>
  <si>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</si>
  <si>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</si>
  <si>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</si>
  <si>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</si>
  <si>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</si>
  <si>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</si>
  <si>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</si>
  <si>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</si>
  <si>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</si>
  <si>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</si>
  <si>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</si>
  <si>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</si>
  <si>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</si>
  <si>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</si>
  <si>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</si>
  <si>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</si>
  <si>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</si>
  <si>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</si>
  <si>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</si>
  <si>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</si>
  <si>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</si>
  <si>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</si>
  <si>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</si>
  <si>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</si>
  <si>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</si>
  <si>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</si>
  <si>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</si>
  <si>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</si>
  <si>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</si>
  <si>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</si>
  <si>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</si>
  <si>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</si>
  <si>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</si>
  <si>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</si>
  <si>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</si>
  <si>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</si>
  <si>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</si>
  <si>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</si>
  <si>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</si>
  <si>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</si>
  <si>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</si>
  <si>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</si>
  <si>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</si>
  <si>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</si>
  <si>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</si>
  <si>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</si>
  <si>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</si>
  <si>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</si>
  <si>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</si>
  <si>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</si>
  <si>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</si>
  <si>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</si>
  <si>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</si>
  <si>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</si>
  <si>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</si>
  <si>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</si>
  <si>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</si>
  <si>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</si>
  <si>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</si>
  <si>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</si>
  <si>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</si>
  <si>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</si>
  <si>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</si>
  <si>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</si>
  <si>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</si>
  <si>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</si>
  <si>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</si>
  <si>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</si>
  <si>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</si>
  <si>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</si>
  <si>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</si>
  <si>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</si>
  <si>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</si>
  <si>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</si>
  <si>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</si>
  <si>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</si>
  <si>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</si>
  <si>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</si>
  <si>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</si>
  <si>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</si>
  <si>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</si>
  <si>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</si>
  <si>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</si>
  <si>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</si>
  <si>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</si>
  <si>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</si>
  <si>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</si>
  <si>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</si>
  <si>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</si>
  <si>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</si>
  <si>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</si>
  <si>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</si>
  <si>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</si>
  <si>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</si>
  <si>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</si>
  <si>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</si>
  <si>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</si>
  <si>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</si>
  <si>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</si>
  <si>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</si>
  <si>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</si>
  <si>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</si>
  <si>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</si>
  <si>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</si>
  <si>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</si>
  <si>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</si>
  <si>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</si>
  <si>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</si>
  <si>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</si>
  <si>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</si>
  <si>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</si>
  <si>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</si>
  <si>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</si>
  <si>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</si>
  <si>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</si>
  <si>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</si>
  <si>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</si>
  <si>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</si>
  <si>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</si>
  <si>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</si>
  <si>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</si>
  <si>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</si>
  <si>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</si>
  <si>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</si>
  <si>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</si>
  <si>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</si>
  <si>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</si>
  <si>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</si>
  <si>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</si>
  <si>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</si>
  <si>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</si>
  <si>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</si>
  <si>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</si>
  <si>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</si>
  <si>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</si>
  <si>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</si>
  <si>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</si>
  <si>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</si>
  <si>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</si>
  <si>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</si>
  <si>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</si>
  <si>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</si>
  <si>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</si>
  <si>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</si>
  <si>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</si>
  <si>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</si>
  <si>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</si>
  <si>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</si>
  <si>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</si>
  <si>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</si>
  <si>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</si>
  <si>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</si>
  <si>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</si>
  <si>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</si>
  <si>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</si>
  <si>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</si>
  <si>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</si>
  <si>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</si>
  <si>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</si>
  <si>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</si>
  <si>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</si>
  <si>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</si>
  <si>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</si>
  <si>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</si>
  <si>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</si>
  <si>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</si>
  <si>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</si>
  <si>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</si>
  <si>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</si>
  <si>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</si>
  <si>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</si>
  <si>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</si>
  <si>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</si>
  <si>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</si>
  <si>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</si>
  <si>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</si>
  <si>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</si>
  <si>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</si>
  <si>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</si>
  <si>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</si>
  <si>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</si>
  <si>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</si>
  <si>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</si>
  <si>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</si>
  <si>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</si>
  <si>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</si>
  <si>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</si>
  <si>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</si>
  <si>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</si>
  <si>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</si>
  <si>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</si>
  <si>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</si>
  <si>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</si>
  <si>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</si>
  <si>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</si>
  <si>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</si>
  <si>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</si>
  <si>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</si>
  <si>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</si>
  <si>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</si>
  <si>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</si>
  <si>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</si>
  <si>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</si>
  <si>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</si>
  <si>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</si>
  <si>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</si>
  <si>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</si>
  <si>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</si>
  <si>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</si>
  <si>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</si>
  <si>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</si>
  <si>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</si>
  <si>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</si>
  <si>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</si>
  <si>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</si>
  <si>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</si>
  <si>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</si>
  <si>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</si>
  <si>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</si>
  <si>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</si>
  <si>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</si>
  <si>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</si>
  <si>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</si>
  <si>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</si>
  <si>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</si>
  <si>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</si>
  <si>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</si>
  <si>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</si>
  <si>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</si>
  <si>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</si>
  <si>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</si>
  <si>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</si>
  <si>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</si>
  <si>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</si>
  <si>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</si>
  <si>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</si>
  <si>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</si>
  <si>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</si>
  <si>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</si>
  <si>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</si>
  <si>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</si>
  <si>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</si>
  <si>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</si>
  <si>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</si>
  <si>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</si>
  <si>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</si>
  <si>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</si>
  <si>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</si>
  <si>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</si>
  <si>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</si>
  <si>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</si>
  <si>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</si>
  <si>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</si>
  <si>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</si>
  <si>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</si>
  <si>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</si>
  <si>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</si>
  <si>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</si>
  <si>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</si>
  <si>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</si>
  <si>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</si>
  <si>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</si>
  <si>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</si>
  <si>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</si>
  <si>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</si>
  <si>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</si>
  <si>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</si>
  <si>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</si>
  <si>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</si>
  <si>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</si>
  <si>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</si>
  <si>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</si>
  <si>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</si>
  <si>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</si>
  <si>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</si>
  <si>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</si>
  <si>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</si>
  <si>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</si>
  <si>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</si>
  <si>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</si>
  <si>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</si>
  <si>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</si>
  <si>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</si>
  <si>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</si>
  <si>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</si>
  <si>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</si>
  <si>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</si>
  <si>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</si>
  <si>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</si>
  <si>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</si>
  <si>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</si>
  <si>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</si>
  <si>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</si>
  <si>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</si>
  <si>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</si>
  <si>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</si>
  <si>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</si>
  <si>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</si>
  <si>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</si>
  <si>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</si>
  <si>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</si>
  <si>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</si>
  <si>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</si>
  <si>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</si>
  <si>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</si>
  <si>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</si>
  <si>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</si>
  <si>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</si>
  <si>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</si>
  <si>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</si>
  <si>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</si>
  <si>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</si>
  <si>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</si>
  <si>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</si>
  <si>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</si>
  <si>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</si>
  <si>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</si>
  <si>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</si>
  <si>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</si>
  <si>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</si>
  <si>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</si>
  <si>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</si>
  <si>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</si>
  <si>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</si>
  <si>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</si>
  <si>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</si>
  <si>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</si>
  <si>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</si>
  <si>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</si>
  <si>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</si>
  <si>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</si>
  <si>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</si>
  <si>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</si>
  <si>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</si>
  <si>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</si>
  <si>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</si>
  <si>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</si>
  <si>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</si>
  <si>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</si>
  <si>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</si>
  <si>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</si>
  <si>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</si>
  <si>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</si>
  <si>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</si>
  <si>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</si>
  <si>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</si>
  <si>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</si>
  <si>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</si>
  <si>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</si>
  <si>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</si>
  <si>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</si>
  <si>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</si>
  <si>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</si>
  <si>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</si>
  <si>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</si>
  <si>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</si>
  <si>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</si>
  <si>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</si>
  <si>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</si>
  <si>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</si>
  <si>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</si>
  <si>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</si>
  <si>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</si>
  <si>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</si>
  <si>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</si>
  <si>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</si>
  <si>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</si>
  <si>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</si>
  <si>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</si>
  <si>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</si>
  <si>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</si>
  <si>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</si>
  <si>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</si>
  <si>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</si>
  <si>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</si>
  <si>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</si>
  <si>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</si>
  <si>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</si>
  <si>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</si>
  <si>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</si>
  <si>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</si>
  <si>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</si>
  <si>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</si>
  <si>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</si>
  <si>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</si>
  <si>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</si>
  <si>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</si>
  <si>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</si>
  <si>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</si>
  <si>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</si>
  <si>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</si>
  <si>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</si>
  <si>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</si>
  <si>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</si>
  <si>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</si>
  <si>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</si>
  <si>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</si>
  <si>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</si>
  <si>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</si>
  <si>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</si>
  <si>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</si>
  <si>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</si>
  <si>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</si>
  <si>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</si>
  <si>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</si>
  <si>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</si>
  <si>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</si>
  <si>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</si>
  <si>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</si>
  <si>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</si>
  <si>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</si>
  <si>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</si>
  <si>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</si>
  <si>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</si>
  <si>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</si>
  <si>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</si>
  <si>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</si>
  <si>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</si>
  <si>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</si>
  <si>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</si>
  <si>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</si>
  <si>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</si>
  <si>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</si>
  <si>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</si>
  <si>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</si>
  <si>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</si>
  <si>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</si>
  <si>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</si>
  <si>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</si>
  <si>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</si>
  <si>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</si>
  <si>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</si>
  <si>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</si>
  <si>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</si>
  <si>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</si>
  <si>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</si>
  <si>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</si>
  <si>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</si>
  <si>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</si>
  <si>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</si>
  <si>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</si>
  <si>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</si>
  <si>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</si>
  <si>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</si>
  <si>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</si>
  <si>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</si>
  <si>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</si>
  <si>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</si>
  <si>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</si>
  <si>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</si>
  <si>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</si>
  <si>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</si>
  <si>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</si>
  <si>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</si>
  <si>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</si>
  <si>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</si>
  <si>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</si>
  <si>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</si>
  <si>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</si>
  <si>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</si>
  <si>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</si>
  <si>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</si>
  <si>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</si>
  <si>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</si>
  <si>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</si>
  <si>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</si>
  <si>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</si>
  <si>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</si>
  <si>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</si>
  <si>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</si>
  <si>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</si>
  <si>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</si>
  <si>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</si>
  <si>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</si>
  <si>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</si>
  <si>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</si>
  <si>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</si>
  <si>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</si>
  <si>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</si>
  <si>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</si>
  <si>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</si>
  <si>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</si>
  <si>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</si>
  <si>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</si>
  <si>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</si>
  <si>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</si>
  <si>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</si>
  <si>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</si>
  <si>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</si>
  <si>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</si>
  <si>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</si>
  <si>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</si>
  <si>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</si>
  <si>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</si>
  <si>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</si>
  <si>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</si>
  <si>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</si>
  <si>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</si>
  <si>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</si>
  <si>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</si>
  <si>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</si>
  <si>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</si>
  <si>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</si>
  <si>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</si>
  <si>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</si>
  <si>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</si>
  <si>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</si>
  <si>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</si>
  <si>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</si>
  <si>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</si>
  <si>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</si>
  <si>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</si>
  <si>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</si>
  <si>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</si>
  <si>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</si>
  <si>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</si>
  <si>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</si>
  <si>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</si>
  <si>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</si>
  <si>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</si>
  <si>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</si>
  <si>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</si>
  <si>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</si>
  <si>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</si>
  <si>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</si>
  <si>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</si>
  <si>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</si>
  <si>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</si>
  <si>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</si>
  <si>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</si>
  <si>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</si>
  <si>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</si>
  <si>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</si>
  <si>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</si>
  <si>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</si>
  <si>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</si>
  <si>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</si>
  <si>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</si>
  <si>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</si>
  <si>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</si>
  <si>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</si>
  <si>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</si>
  <si>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</si>
  <si>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</si>
  <si>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</si>
  <si>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</si>
  <si>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</si>
  <si>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</si>
  <si>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</si>
  <si>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</si>
  <si>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</si>
  <si>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</si>
  <si>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</si>
  <si>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</si>
  <si>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</si>
  <si>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</si>
  <si>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</si>
  <si>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</si>
  <si>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</si>
  <si>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</si>
  <si>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</si>
  <si>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</si>
  <si>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</si>
  <si>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</si>
  <si>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</si>
  <si>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</si>
  <si>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</si>
  <si>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</si>
  <si>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</si>
  <si>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</si>
  <si>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</si>
  <si>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</si>
  <si>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</si>
  <si>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</si>
  <si>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</si>
  <si>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</si>
  <si>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</si>
  <si>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</si>
  <si>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</si>
  <si>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</si>
  <si>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</si>
  <si>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</si>
  <si>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</si>
  <si>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</si>
  <si>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</si>
  <si>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</si>
  <si>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</si>
  <si>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</si>
  <si>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</si>
  <si>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</si>
  <si>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</si>
  <si>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</si>
  <si>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</si>
  <si>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</si>
  <si>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</si>
  <si>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</si>
  <si>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</si>
  <si>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</si>
  <si>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</si>
  <si>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</si>
  <si>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</si>
  <si>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</si>
  <si>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</si>
  <si>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</si>
  <si>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</si>
  <si>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</si>
  <si>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</si>
  <si>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</si>
  <si>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</si>
  <si>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</si>
  <si>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</si>
  <si>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</si>
  <si>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</si>
  <si>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</si>
  <si>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</si>
  <si>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</si>
  <si>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</si>
  <si>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</si>
  <si>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</si>
  <si>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</si>
  <si>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</si>
  <si>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</si>
  <si>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</si>
  <si>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</si>
  <si>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</si>
  <si>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</si>
  <si>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</si>
  <si>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</si>
  <si>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</si>
  <si>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</si>
  <si>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</si>
  <si>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</si>
  <si>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</si>
  <si>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</si>
  <si>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</si>
  <si>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</si>
  <si>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</si>
  <si>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</si>
  <si>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</si>
  <si>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</si>
  <si>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</si>
  <si>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</si>
  <si>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</si>
  <si>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</si>
  <si>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</si>
  <si>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</si>
  <si>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</si>
  <si>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</si>
  <si>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</si>
  <si>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</si>
  <si>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</si>
  <si>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</si>
  <si>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</si>
  <si>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</si>
  <si>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</si>
  <si>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</si>
  <si>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</si>
  <si>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</si>
  <si>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</si>
  <si>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</si>
  <si>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</si>
  <si>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</si>
  <si>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</si>
  <si>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</si>
  <si>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</si>
  <si>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</si>
  <si>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</si>
  <si>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</si>
  <si>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</si>
  <si>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</si>
  <si>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</si>
  <si>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</si>
  <si>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</si>
  <si>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</si>
  <si>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</si>
  <si>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</si>
  <si>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</si>
  <si>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</si>
  <si>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</si>
  <si>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</si>
  <si>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</si>
  <si>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</si>
  <si>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</si>
  <si>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</si>
  <si>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</si>
  <si>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</si>
  <si>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</si>
  <si>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</si>
  <si>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</si>
  <si>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</si>
  <si>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</si>
  <si>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</si>
  <si>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</si>
  <si>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</si>
  <si>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</si>
  <si>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</si>
  <si>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</si>
  <si>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</si>
  <si>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</si>
  <si>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</si>
  <si>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</si>
  <si>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</si>
  <si>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</si>
  <si>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</si>
  <si>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</si>
  <si>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</si>
  <si>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</si>
  <si>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</si>
  <si>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</si>
  <si>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</si>
  <si>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</si>
  <si>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</si>
  <si>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</si>
  <si>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</si>
  <si>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</si>
  <si>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</si>
  <si>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</si>
  <si>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</si>
  <si>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</si>
  <si>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</si>
  <si>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</si>
  <si>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</si>
  <si>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</si>
  <si>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</si>
  <si>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</si>
  <si>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</si>
  <si>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</si>
  <si>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</si>
  <si>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</si>
  <si>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</si>
  <si>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</si>
  <si>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</si>
  <si>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</si>
  <si>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</si>
  <si>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</si>
  <si>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</si>
  <si>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</si>
  <si>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</si>
  <si>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</si>
  <si>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</si>
  <si>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</si>
  <si>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</si>
  <si>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</si>
  <si>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</si>
  <si>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</si>
  <si>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</si>
  <si>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</si>
  <si>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</si>
  <si>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</si>
  <si>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</si>
  <si>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</si>
  <si>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</si>
  <si>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</si>
  <si>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</si>
  <si>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</si>
  <si>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</si>
  <si>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</si>
  <si>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</si>
  <si>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</si>
  <si>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</si>
  <si>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</si>
  <si>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</si>
  <si>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</si>
  <si>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</si>
  <si>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</si>
  <si>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</si>
  <si>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</si>
  <si>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</si>
  <si>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</si>
  <si>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</si>
  <si>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</si>
  <si>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</si>
  <si>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</si>
  <si>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</si>
  <si>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</si>
  <si>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</si>
  <si>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</si>
  <si>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</si>
  <si>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</si>
  <si>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</si>
  <si>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</si>
  <si>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</si>
  <si>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</si>
  <si>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</si>
  <si>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</si>
  <si>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</si>
  <si>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</si>
  <si>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</si>
  <si>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</si>
  <si>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</si>
  <si>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</si>
  <si>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</si>
  <si>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</si>
  <si>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</si>
  <si>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</si>
  <si>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</si>
  <si>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</si>
  <si>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</si>
  <si>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</si>
  <si>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</si>
  <si>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</si>
  <si>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</si>
  <si>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</si>
  <si>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</si>
  <si>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</si>
  <si>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</si>
  <si>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</si>
  <si>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</si>
  <si>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</si>
  <si>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</si>
  <si>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</si>
  <si>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</si>
  <si>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</si>
  <si>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</si>
  <si>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</si>
  <si>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</si>
  <si>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</si>
  <si>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</si>
  <si>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</si>
  <si>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</si>
  <si>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</si>
  <si>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</si>
  <si>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</si>
  <si>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</si>
  <si>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</si>
  <si>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</si>
  <si>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</si>
  <si>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</si>
  <si>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</si>
  <si>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</si>
  <si>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</si>
  <si>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</si>
  <si>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</si>
  <si>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</si>
  <si>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</si>
  <si>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</si>
  <si>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</si>
  <si>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</si>
  <si>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</si>
  <si>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</si>
  <si>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</si>
  <si>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</si>
  <si>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</si>
  <si>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</si>
  <si>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</si>
  <si>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</si>
  <si>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</si>
  <si>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</si>
  <si>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</si>
  <si>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</si>
  <si>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</si>
  <si>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</si>
  <si>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</si>
  <si>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</si>
  <si>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</si>
  <si>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</si>
  <si>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</si>
  <si>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</si>
  <si>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</si>
  <si>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</si>
  <si>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</si>
  <si>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</si>
  <si>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</si>
  <si>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</si>
  <si>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</si>
  <si>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</si>
  <si>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</si>
  <si>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</si>
  <si>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</si>
  <si>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</si>
  <si>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</si>
  <si>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</si>
  <si>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</si>
  <si>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</si>
  <si>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</si>
  <si>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</si>
  <si>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</si>
  <si>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</si>
  <si>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</si>
  <si>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</si>
  <si>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</si>
  <si>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</si>
  <si>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</si>
  <si>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</si>
  <si>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</si>
  <si>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</si>
  <si>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</si>
  <si>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</si>
  <si>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</si>
  <si>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</si>
  <si>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</si>
  <si>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</si>
  <si>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</si>
  <si>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</si>
  <si>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</si>
  <si>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</si>
  <si>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</si>
  <si>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</si>
  <si>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</si>
  <si>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</si>
  <si>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</si>
  <si>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</si>
  <si>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</si>
  <si>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</si>
  <si>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</si>
  <si>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</si>
  <si>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</si>
  <si>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</si>
  <si>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</si>
  <si>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</si>
  <si>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</si>
  <si>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</si>
  <si>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</si>
  <si>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</si>
  <si>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</si>
  <si>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</si>
  <si>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</si>
  <si>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</si>
  <si>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</si>
  <si>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</si>
  <si>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</si>
  <si>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</si>
  <si>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</si>
  <si>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</si>
  <si>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</si>
  <si>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</si>
  <si>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</si>
  <si>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</si>
  <si>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</si>
  <si>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</si>
  <si>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</si>
  <si>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</si>
  <si>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</si>
  <si>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</si>
  <si>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</si>
  <si>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</si>
  <si>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</si>
  <si>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</si>
  <si>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</si>
  <si>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</si>
  <si>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</si>
  <si>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</si>
  <si>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</si>
  <si>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</si>
  <si>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</si>
  <si>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</si>
  <si>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</si>
  <si>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</si>
  <si>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</si>
  <si>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</si>
  <si>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</si>
  <si>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</si>
  <si>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</si>
  <si>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</si>
  <si>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</si>
  <si>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</si>
  <si>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</si>
  <si>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</si>
  <si>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</si>
  <si>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</si>
  <si>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</si>
  <si>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</si>
  <si>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</si>
  <si>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</si>
  <si>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</si>
  <si>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</si>
  <si>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</si>
  <si>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</si>
  <si>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</si>
  <si>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</si>
  <si>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</si>
  <si>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</si>
  <si>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</si>
  <si>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</si>
  <si>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</si>
  <si>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</si>
  <si>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</si>
  <si>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</si>
  <si>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</si>
  <si>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</si>
  <si>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</si>
  <si>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</si>
  <si>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</si>
  <si>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</si>
  <si>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</si>
  <si>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</si>
  <si>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</si>
  <si>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</si>
  <si>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</si>
  <si>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</si>
  <si>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</si>
  <si>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</si>
  <si>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</si>
  <si>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</si>
  <si>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</si>
  <si>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</si>
  <si>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</si>
  <si>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</si>
  <si>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</si>
  <si>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</si>
  <si>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</si>
  <si>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</si>
  <si>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</si>
  <si>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</si>
  <si>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</si>
  <si>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</si>
  <si>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</si>
  <si>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</si>
  <si>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</si>
  <si>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</si>
  <si>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</si>
  <si>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</si>
  <si>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</si>
  <si>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</si>
  <si>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</si>
  <si>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</si>
  <si>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</si>
  <si>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</si>
  <si>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</si>
  <si>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</si>
  <si>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</si>
  <si>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</si>
  <si>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</si>
  <si>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</si>
  <si>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</si>
  <si>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</si>
  <si>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</si>
  <si>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</si>
  <si>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</si>
  <si>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</si>
  <si>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</si>
  <si>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</si>
  <si>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</si>
  <si>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</si>
  <si>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</si>
  <si>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</si>
  <si>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</si>
  <si>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</si>
  <si>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</si>
  <si>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</si>
  <si>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</si>
  <si>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</si>
  <si>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</si>
  <si>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</si>
  <si>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</si>
  <si>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</si>
  <si>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</si>
  <si>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</si>
  <si>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</si>
  <si>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</si>
  <si>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</si>
  <si>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</si>
  <si>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</si>
  <si>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</si>
  <si>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</si>
  <si>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</si>
  <si>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</si>
  <si>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</si>
  <si>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</si>
  <si>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</si>
  <si>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</si>
  <si>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</si>
  <si>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</si>
  <si>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</si>
  <si>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</si>
  <si>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</si>
  <si>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</si>
  <si>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</si>
  <si>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</si>
  <si>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</si>
  <si>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</si>
  <si>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</si>
  <si>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</si>
  <si>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</si>
  <si>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</si>
  <si>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</si>
  <si>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</si>
  <si>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</si>
  <si>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</si>
  <si>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</si>
  <si>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</si>
  <si>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</si>
  <si>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</si>
  <si>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</si>
  <si>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</si>
  <si>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</si>
  <si>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</si>
  <si>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</si>
  <si>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</si>
  <si>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</si>
  <si>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</si>
  <si>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</si>
  <si>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</si>
  <si>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</si>
  <si>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</si>
  <si>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</si>
  <si>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</si>
  <si>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</si>
  <si>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</si>
  <si>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</si>
  <si>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</si>
  <si>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</si>
  <si>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</si>
  <si>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</si>
  <si>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</si>
  <si>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</si>
  <si>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</si>
  <si>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</si>
  <si>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</si>
  <si>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</si>
  <si>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</si>
  <si>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</si>
  <si>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</si>
  <si>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</si>
  <si>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</si>
  <si>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</si>
  <si>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</si>
  <si>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</si>
  <si>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</si>
  <si>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</si>
  <si>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</si>
  <si>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</si>
  <si>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</si>
  <si>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</si>
  <si>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</si>
  <si>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</si>
  <si>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</si>
  <si>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</si>
  <si>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</si>
  <si>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</si>
  <si>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</si>
  <si>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</si>
  <si>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</si>
  <si>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</si>
  <si>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</si>
  <si>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</si>
  <si>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</si>
  <si>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</si>
  <si>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</si>
  <si>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</si>
  <si>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</si>
  <si>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</si>
  <si>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</si>
  <si>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</si>
  <si>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</si>
  <si>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</si>
  <si>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</si>
  <si>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</si>
  <si>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</si>
  <si>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</si>
  <si>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</si>
  <si>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</si>
  <si>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</si>
  <si>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</si>
  <si>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</si>
  <si>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</si>
  <si>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</si>
  <si>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</si>
  <si>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</si>
  <si>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</si>
  <si>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</si>
  <si>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</si>
  <si>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</si>
  <si>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</si>
  <si>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</si>
  <si>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</si>
  <si>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</si>
  <si>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</si>
  <si>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</si>
  <si>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</si>
  <si>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</si>
  <si>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</si>
  <si>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</si>
  <si>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</si>
  <si>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</si>
  <si>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</si>
  <si>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</si>
  <si>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</si>
  <si>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</si>
  <si>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</si>
  <si>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</si>
  <si>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</si>
  <si>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</si>
  <si>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</si>
  <si>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</si>
  <si>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</si>
  <si>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</si>
  <si>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</si>
  <si>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</si>
  <si>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</si>
  <si>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</si>
  <si>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</si>
  <si>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</si>
  <si>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</si>
  <si>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</si>
  <si>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</si>
  <si>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</si>
  <si>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</si>
  <si>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</si>
  <si>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</si>
  <si>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</si>
  <si>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</si>
  <si>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</si>
  <si>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</si>
  <si>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</si>
  <si>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</si>
  <si>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</si>
  <si>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</si>
  <si>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</si>
  <si>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</si>
  <si>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</si>
  <si>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</si>
  <si>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</si>
  <si>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</si>
  <si>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</si>
  <si>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</si>
  <si>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</si>
  <si>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</si>
  <si>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</si>
  <si>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</si>
  <si>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</si>
  <si>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</si>
  <si>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</si>
  <si>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</si>
  <si>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</si>
  <si>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</si>
  <si>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</si>
  <si>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</si>
  <si>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</si>
  <si>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</si>
  <si>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</si>
  <si>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</si>
  <si>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</si>
  <si>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</si>
  <si>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</si>
  <si>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</si>
  <si>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</si>
  <si>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</si>
  <si>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</si>
  <si>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</si>
  <si>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</si>
  <si>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</si>
  <si>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</si>
  <si>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</si>
  <si>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</si>
  <si>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</si>
  <si>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</si>
  <si>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</si>
  <si>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</si>
  <si>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</si>
  <si>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</si>
  <si>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</si>
  <si>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</si>
  <si>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</si>
  <si>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</si>
  <si>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</si>
  <si>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</si>
  <si>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</si>
  <si>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</si>
  <si>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</si>
  <si>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</si>
  <si>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</si>
  <si>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</si>
  <si>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</si>
  <si>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</si>
  <si>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</si>
  <si>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</si>
  <si>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</si>
  <si>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</si>
  <si>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</si>
  <si>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</si>
  <si>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</si>
  <si>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</si>
  <si>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</si>
  <si>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</si>
  <si>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</si>
  <si>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</si>
  <si>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</si>
  <si>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</si>
  <si>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</si>
  <si>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</si>
  <si>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</si>
  <si>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</si>
  <si>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</si>
  <si>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</si>
  <si>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</si>
  <si>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</si>
  <si>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</si>
  <si>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</si>
  <si>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</si>
  <si>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</si>
  <si>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</si>
  <si>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</si>
  <si>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</si>
  <si>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</si>
  <si>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</si>
  <si>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</si>
  <si>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</si>
  <si>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</si>
  <si>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</si>
  <si>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</si>
  <si>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</si>
  <si>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</si>
  <si>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</si>
  <si>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</si>
  <si>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</si>
  <si>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</si>
  <si>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</si>
  <si>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</si>
  <si>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</si>
  <si>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</si>
  <si>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</si>
  <si>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</si>
  <si>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</si>
  <si>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</si>
  <si>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</si>
  <si>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</si>
  <si>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</si>
  <si>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</si>
  <si>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</si>
  <si>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</si>
  <si>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</si>
  <si>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</si>
  <si>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</si>
  <si>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</si>
  <si>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</si>
  <si>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</si>
  <si>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</si>
  <si>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</si>
  <si>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</si>
  <si>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</si>
  <si>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</si>
  <si>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</si>
  <si>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</si>
  <si>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</si>
  <si>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</si>
  <si>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</si>
  <si>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</si>
  <si>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</si>
  <si>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</si>
  <si>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</si>
  <si>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</si>
  <si>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</si>
  <si>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</si>
  <si>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</si>
  <si>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</si>
  <si>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</si>
  <si>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</si>
  <si>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</si>
  <si>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</si>
  <si>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</si>
  <si>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</si>
  <si>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</si>
  <si>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</si>
  <si>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</si>
  <si>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</si>
  <si>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</si>
  <si>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</si>
  <si>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</si>
  <si>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</si>
  <si>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</si>
  <si>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</si>
  <si>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</si>
  <si>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</si>
  <si>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</si>
  <si>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</si>
  <si>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</si>
  <si>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</si>
  <si>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</si>
  <si>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</si>
  <si>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</si>
  <si>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</si>
  <si>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</si>
  <si>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</si>
  <si>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</si>
  <si>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</si>
  <si>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</si>
  <si>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</si>
  <si>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</si>
  <si>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</si>
  <si>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</si>
  <si>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</si>
  <si>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</si>
  <si>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</si>
  <si>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</si>
  <si>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</si>
  <si>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</si>
  <si>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</si>
  <si>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</si>
  <si>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</si>
  <si>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</si>
  <si>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</si>
  <si>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</si>
  <si>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</si>
  <si>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</si>
  <si>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</si>
  <si>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</si>
  <si>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</si>
  <si>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</si>
  <si>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</si>
  <si>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</si>
  <si>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</si>
  <si>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</si>
  <si>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</si>
  <si>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</si>
  <si>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</si>
  <si>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</si>
  <si>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</si>
  <si>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</si>
  <si>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</si>
  <si>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</si>
  <si>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</si>
  <si>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</si>
  <si>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</si>
  <si>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</si>
  <si>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</si>
  <si>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</si>
  <si>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</si>
  <si>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</si>
  <si>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</si>
  <si>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</si>
  <si>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</si>
  <si>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</si>
  <si>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</si>
  <si>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</si>
  <si>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</si>
  <si>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</si>
  <si>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</si>
  <si>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</si>
  <si>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</si>
  <si>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</si>
  <si>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</si>
  <si>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</si>
  <si>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</si>
  <si>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</si>
  <si>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</si>
  <si>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</si>
  <si>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</si>
  <si>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</si>
  <si>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</si>
  <si>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</si>
  <si>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</si>
  <si>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</si>
  <si>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</si>
  <si>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</si>
  <si>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</si>
  <si>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</si>
  <si>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</si>
  <si>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</si>
  <si>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</si>
  <si>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</si>
  <si>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</si>
  <si>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</si>
  <si>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</si>
  <si>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</si>
  <si>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</si>
  <si>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</si>
  <si>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</si>
  <si>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</si>
  <si>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</si>
  <si>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</si>
  <si>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</si>
  <si>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</si>
  <si>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</si>
  <si>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</si>
  <si>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</si>
  <si>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</si>
  <si>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</si>
  <si>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</si>
  <si>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</si>
  <si>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</si>
  <si>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</si>
  <si>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</si>
  <si>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</si>
  <si>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</si>
  <si>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</si>
  <si>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</si>
  <si>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</si>
  <si>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</si>
  <si>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</si>
  <si>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</si>
  <si>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</si>
  <si>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</si>
  <si>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</si>
  <si>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</si>
  <si>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</si>
  <si>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</si>
  <si>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</si>
  <si>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</si>
  <si>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</si>
  <si>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</si>
  <si>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</si>
  <si>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</si>
  <si>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</si>
  <si>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</si>
  <si>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</si>
  <si>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</si>
  <si>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</si>
  <si>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</si>
  <si>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</si>
  <si>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</si>
  <si>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</si>
  <si>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</si>
  <si>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</si>
  <si>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</si>
  <si>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</si>
  <si>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</si>
  <si>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</si>
  <si>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</si>
  <si>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</si>
  <si>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</si>
  <si>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</si>
  <si>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</si>
  <si>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</si>
  <si>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</si>
  <si>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</si>
  <si>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</si>
  <si>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</si>
  <si>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</si>
  <si>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</si>
  <si>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</si>
  <si>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</si>
  <si>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</si>
  <si>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</si>
  <si>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</si>
  <si>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</si>
  <si>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</si>
  <si>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</si>
  <si>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</si>
  <si>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</si>
  <si>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</si>
  <si>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</si>
  <si>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</si>
  <si>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</si>
  <si>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</si>
  <si>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</si>
  <si>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</si>
  <si>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</si>
  <si>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</si>
  <si>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</si>
  <si>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</si>
  <si>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</si>
  <si>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</si>
  <si>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</si>
  <si>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</si>
  <si>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</si>
  <si>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</si>
  <si>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</si>
  <si>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</si>
  <si>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</si>
  <si>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</si>
  <si>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</si>
  <si>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</si>
  <si>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</si>
  <si>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</si>
  <si>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</si>
  <si>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</si>
  <si>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</si>
  <si>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</si>
  <si>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</si>
  <si>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</si>
  <si>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</si>
  <si>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</si>
  <si>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</si>
  <si>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</si>
  <si>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</si>
  <si>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</si>
  <si>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</si>
  <si>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</si>
  <si>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</si>
  <si>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</si>
  <si>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</si>
  <si>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</si>
  <si>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</si>
  <si>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</si>
  <si>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</si>
  <si>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</si>
  <si>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</si>
  <si>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</si>
  <si>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</si>
  <si>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</si>
  <si>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</si>
  <si>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</si>
  <si>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</si>
  <si>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</si>
  <si>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</si>
  <si>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</si>
  <si>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</si>
  <si>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</si>
  <si>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</si>
  <si>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</si>
  <si>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</si>
  <si>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</si>
  <si>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</si>
  <si>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</si>
  <si>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</si>
  <si>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</si>
  <si>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</si>
  <si>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</si>
  <si>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</si>
  <si>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</si>
  <si>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</si>
  <si>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</si>
  <si>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</si>
  <si>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</si>
  <si>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</si>
  <si>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</si>
  <si>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</si>
  <si>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</si>
  <si>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</si>
  <si>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</si>
  <si>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</si>
  <si>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</si>
  <si>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</si>
  <si>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</si>
  <si>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</si>
  <si>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</si>
  <si>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</si>
  <si>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</si>
  <si>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</si>
  <si>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</si>
  <si>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</si>
  <si>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</si>
  <si>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</si>
  <si>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</si>
  <si>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</si>
  <si>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</si>
  <si>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</si>
  <si>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</si>
  <si>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</si>
  <si>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</si>
  <si>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</si>
  <si>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</si>
  <si>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</si>
  <si>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</si>
  <si>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</si>
  <si>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</si>
  <si>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</si>
  <si>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</si>
  <si>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</si>
  <si>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</si>
  <si>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</si>
  <si>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</si>
  <si>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</si>
  <si>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</si>
  <si>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</si>
  <si>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</si>
  <si>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</si>
  <si>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</si>
  <si>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</si>
  <si>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</si>
  <si>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</si>
  <si>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</si>
  <si>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</si>
  <si>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</si>
  <si>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</si>
  <si>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</si>
  <si>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</si>
  <si>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</si>
  <si>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</si>
  <si>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</si>
  <si>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</si>
  <si>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</si>
  <si>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</si>
  <si>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</si>
  <si>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</si>
  <si>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</si>
  <si>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</si>
  <si>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</si>
  <si>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</si>
  <si>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</si>
  <si>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</si>
  <si>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</si>
  <si>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</si>
  <si>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</si>
  <si>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</si>
  <si>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</si>
  <si>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</si>
  <si>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</si>
  <si>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</si>
  <si>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</si>
  <si>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</si>
  <si>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</si>
  <si>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</si>
  <si>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</si>
  <si>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</si>
  <si>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</si>
  <si>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</si>
  <si>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</si>
  <si>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</si>
  <si>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</si>
  <si>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</si>
  <si>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</si>
  <si>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</si>
  <si>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</si>
  <si>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</si>
  <si>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</si>
  <si>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</si>
  <si>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</si>
  <si>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</si>
  <si>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</si>
  <si>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</si>
  <si>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</si>
  <si>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</si>
  <si>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</si>
  <si>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</si>
  <si>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</si>
  <si>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</si>
  <si>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</si>
  <si>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</si>
  <si>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</si>
  <si>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</si>
  <si>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</si>
  <si>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</si>
  <si>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</si>
  <si>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</si>
  <si>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</si>
  <si>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</si>
  <si>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</si>
  <si>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</si>
  <si>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</si>
  <si>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</si>
  <si>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</si>
  <si>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</si>
  <si>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</si>
  <si>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</si>
  <si>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</si>
  <si>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</si>
  <si>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</si>
  <si>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</si>
  <si>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</si>
  <si>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</si>
  <si>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</si>
  <si>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</si>
  <si>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</si>
  <si>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</si>
  <si>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</si>
  <si>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</si>
  <si>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</si>
  <si>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</si>
  <si>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</si>
  <si>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</si>
  <si>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</si>
  <si>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</si>
  <si>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</si>
  <si>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</si>
  <si>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</si>
  <si>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</si>
  <si>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</si>
  <si>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</si>
  <si>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</si>
  <si>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</si>
  <si>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</si>
  <si>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</si>
  <si>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</si>
  <si>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</si>
  <si>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</si>
  <si>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</si>
  <si>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</si>
  <si>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</si>
  <si>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</si>
  <si>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</si>
  <si>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</si>
  <si>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</si>
  <si>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</si>
  <si>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</si>
  <si>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</si>
  <si>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</si>
  <si>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</si>
  <si>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</si>
  <si>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</si>
  <si>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</si>
  <si>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</si>
  <si>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</si>
  <si>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</si>
  <si>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</si>
  <si>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</si>
  <si>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</si>
  <si>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</si>
  <si>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</si>
  <si>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</si>
  <si>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</si>
  <si>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</si>
  <si>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</si>
  <si>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</si>
  <si>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</si>
  <si>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</si>
  <si>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</si>
  <si>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</si>
  <si>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</si>
  <si>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</si>
  <si>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</si>
  <si>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</si>
  <si>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</si>
  <si>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</si>
  <si>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</si>
  <si>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</si>
  <si>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</si>
  <si>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</si>
  <si>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</si>
  <si>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</si>
  <si>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</si>
  <si>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</si>
  <si>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</si>
  <si>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</si>
  <si>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</si>
  <si>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</si>
  <si>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</si>
  <si>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</si>
  <si>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</si>
  <si>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</si>
  <si>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</si>
  <si>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</si>
  <si>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</si>
  <si>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</si>
  <si>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</si>
  <si>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</si>
  <si>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</si>
  <si>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</si>
  <si>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</si>
  <si>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</si>
  <si>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</si>
  <si>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</si>
  <si>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</si>
  <si>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</si>
  <si>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</si>
  <si>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</si>
  <si>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</si>
  <si>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</si>
  <si>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</si>
  <si>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</si>
  <si>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</si>
  <si>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</si>
  <si>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</si>
  <si>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</si>
  <si>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</si>
  <si>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</si>
  <si>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</si>
  <si>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</si>
  <si>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</si>
  <si>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</si>
  <si>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</si>
  <si>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</si>
  <si>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</si>
  <si>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</si>
  <si>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</si>
  <si>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</si>
  <si>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</si>
  <si>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</si>
  <si>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</si>
  <si>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</si>
  <si>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</si>
  <si>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</si>
  <si>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</si>
  <si>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</si>
  <si>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</si>
  <si>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</si>
  <si>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</si>
  <si>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</si>
  <si>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</si>
  <si>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</si>
  <si>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</si>
  <si>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</si>
  <si>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</si>
  <si>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</si>
  <si>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</si>
  <si>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</si>
  <si>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</si>
  <si>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</si>
  <si>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</si>
  <si>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</si>
  <si>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</si>
  <si>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</si>
  <si>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</si>
  <si>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</si>
  <si>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</si>
  <si>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</si>
  <si>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</si>
  <si>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</si>
  <si>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</si>
  <si>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</si>
  <si>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</si>
  <si>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</si>
  <si>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</si>
  <si>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</si>
  <si>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</si>
  <si>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</si>
  <si>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</si>
  <si>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</si>
  <si>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</si>
  <si>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</si>
  <si>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</si>
  <si>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</si>
  <si>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</si>
  <si>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</si>
  <si>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</si>
  <si>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</si>
  <si>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</si>
  <si>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</si>
  <si>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</si>
  <si>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</si>
  <si>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</si>
  <si>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</si>
  <si>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</si>
  <si>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</si>
  <si>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</si>
  <si>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</si>
  <si>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</si>
  <si>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</si>
  <si>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</si>
  <si>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</si>
  <si>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</si>
  <si>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</si>
  <si>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</si>
  <si>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</si>
  <si>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</si>
  <si>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</si>
  <si>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</si>
  <si>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</si>
  <si>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</si>
  <si>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</si>
  <si>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</si>
  <si>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</si>
  <si>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</si>
  <si>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</si>
  <si>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</si>
  <si>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</si>
  <si>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</si>
  <si>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</si>
  <si>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</si>
  <si>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</si>
  <si>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</si>
  <si>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</si>
  <si>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</si>
  <si>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</si>
  <si>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</si>
  <si>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</si>
  <si>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</si>
  <si>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</si>
  <si>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</si>
  <si>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</si>
  <si>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</si>
  <si>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</si>
  <si>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</si>
  <si>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</si>
  <si>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</si>
  <si>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</si>
  <si>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</si>
  <si>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</si>
  <si>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</si>
  <si>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</si>
  <si>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</si>
  <si>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</si>
  <si>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</si>
  <si>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</si>
  <si>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</si>
  <si>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</si>
  <si>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</si>
  <si>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</si>
  <si>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</si>
  <si>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</si>
  <si>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</si>
  <si>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</si>
  <si>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</si>
  <si>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</si>
  <si>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</si>
  <si>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</si>
  <si>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</si>
  <si>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</si>
  <si>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</si>
  <si>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</si>
  <si>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</si>
  <si>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</si>
  <si>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</si>
  <si>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</si>
  <si>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</si>
  <si>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</si>
  <si>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</si>
  <si>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</si>
  <si>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</si>
  <si>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</si>
  <si>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</si>
  <si>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</si>
  <si>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</si>
  <si>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</si>
  <si>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</si>
  <si>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</si>
  <si>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</si>
  <si>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</si>
  <si>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</si>
  <si>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</si>
  <si>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</si>
  <si>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</si>
  <si>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</si>
  <si>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</si>
  <si>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</si>
  <si>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</si>
  <si>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</si>
  <si>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</si>
  <si>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</si>
  <si>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</si>
  <si>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</si>
  <si>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</si>
  <si>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</si>
  <si>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</si>
  <si>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</si>
  <si>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</si>
  <si>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</si>
  <si>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</si>
  <si>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</si>
  <si>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</si>
  <si>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</si>
  <si>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</si>
  <si>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</si>
  <si>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</si>
  <si>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</si>
  <si>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</si>
  <si>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</si>
  <si>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</si>
  <si>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</si>
  <si>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</si>
  <si>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</si>
  <si>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</si>
  <si>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</si>
  <si>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</si>
  <si>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</si>
  <si>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</si>
  <si>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</si>
  <si>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</si>
  <si>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</si>
  <si>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</si>
  <si>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</si>
  <si>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</si>
  <si>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</si>
  <si>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</si>
  <si>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</si>
  <si>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</si>
  <si>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</si>
  <si>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</si>
  <si>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</si>
  <si>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</si>
  <si>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</si>
  <si>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</si>
  <si>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</si>
  <si>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</si>
  <si>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</si>
  <si>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</si>
  <si>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</si>
  <si>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</si>
  <si>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</si>
  <si>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</si>
  <si>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</si>
  <si>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</si>
  <si>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</si>
  <si>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</si>
  <si>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</si>
  <si>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</si>
  <si>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</si>
  <si>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</si>
  <si>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</si>
  <si>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</si>
  <si>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</si>
  <si>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</si>
  <si>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</si>
  <si>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</si>
  <si>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</si>
  <si>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</si>
  <si>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</si>
  <si>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</si>
  <si>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</si>
  <si>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</si>
  <si>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</si>
  <si>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</si>
  <si>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</si>
  <si>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</si>
  <si>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</si>
  <si>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</si>
  <si>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</si>
  <si>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</si>
  <si>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</si>
  <si>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</si>
  <si>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</si>
  <si>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</si>
  <si>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</si>
  <si>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</si>
  <si>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</si>
  <si>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</si>
  <si>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</si>
  <si>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</si>
  <si>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</si>
  <si>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</si>
  <si>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</si>
  <si>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</si>
  <si>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</si>
  <si>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</si>
  <si>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</si>
  <si>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</si>
  <si>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</si>
  <si>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</si>
  <si>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</si>
  <si>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</si>
  <si>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</si>
  <si>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</si>
  <si>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</si>
  <si>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</si>
  <si>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</si>
  <si>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</si>
  <si>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</si>
  <si>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</si>
  <si>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</si>
  <si>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</si>
  <si>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</si>
  <si>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</si>
  <si>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</si>
  <si>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</si>
  <si>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</si>
  <si>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</si>
  <si>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</si>
  <si>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</si>
  <si>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</si>
  <si>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</si>
  <si>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</si>
  <si>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</si>
  <si>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</si>
  <si>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</si>
  <si>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</si>
  <si>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</si>
  <si>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</si>
  <si>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</si>
  <si>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</si>
  <si>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</si>
  <si>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</si>
  <si>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</si>
  <si>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</si>
  <si>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</si>
  <si>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</si>
  <si>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</si>
  <si>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</si>
  <si>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</si>
  <si>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</si>
  <si>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</si>
  <si>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</si>
  <si>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</si>
  <si>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</si>
  <si>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</si>
  <si>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</si>
  <si>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</si>
  <si>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</si>
  <si>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</si>
  <si>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</si>
  <si>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</si>
  <si>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</si>
  <si>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</si>
  <si>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</si>
  <si>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</si>
  <si>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</si>
  <si>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</si>
  <si>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</si>
  <si>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</si>
  <si>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</si>
  <si>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</si>
  <si>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</si>
  <si>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</si>
  <si>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</si>
  <si>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</si>
  <si>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</si>
  <si>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</si>
  <si>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</si>
  <si>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</si>
  <si>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</si>
  <si>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</si>
  <si>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</si>
  <si>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</si>
  <si>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</si>
  <si>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</si>
  <si>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</si>
  <si>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</si>
  <si>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</si>
  <si>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</si>
  <si>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</si>
  <si>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</si>
  <si>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</si>
  <si>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</si>
  <si>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</si>
  <si>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</si>
  <si>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</si>
  <si>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</si>
  <si>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</si>
  <si>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</si>
  <si>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</si>
  <si>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</si>
  <si>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</si>
  <si>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</si>
  <si>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</si>
  <si>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</si>
  <si>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</si>
  <si>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</si>
  <si>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</si>
  <si>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</si>
  <si>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</si>
  <si>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</si>
  <si>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</si>
  <si>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</si>
  <si>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</si>
  <si>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</si>
  <si>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</si>
  <si>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</si>
  <si>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</si>
  <si>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</si>
  <si>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</si>
  <si>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</si>
  <si>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</si>
  <si>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</si>
  <si>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</si>
  <si>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</si>
  <si>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</si>
  <si>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</si>
  <si>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</si>
  <si>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</si>
  <si>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</si>
  <si>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</si>
  <si>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</si>
  <si>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</si>
  <si>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</si>
  <si>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</si>
  <si>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</si>
  <si>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</si>
  <si>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</si>
  <si>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</si>
  <si>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</si>
  <si>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</si>
  <si>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</si>
  <si>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</si>
  <si>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</si>
  <si>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</si>
  <si>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</si>
  <si>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</si>
  <si>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</si>
  <si>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</si>
  <si>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</si>
  <si>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</si>
  <si>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</si>
  <si>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</si>
  <si>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</si>
  <si>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</si>
  <si>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</si>
  <si>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</si>
  <si>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</si>
  <si>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</si>
  <si>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</si>
  <si>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</si>
  <si>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</si>
  <si>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</si>
  <si>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</si>
  <si>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</si>
  <si>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</si>
  <si>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</si>
  <si>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</si>
  <si>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</si>
  <si>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</si>
  <si>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</si>
  <si>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</si>
  <si>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</si>
  <si>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</si>
  <si>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</si>
  <si>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</si>
  <si>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</si>
  <si>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</si>
  <si>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</si>
  <si>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</si>
  <si>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</si>
  <si>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</si>
  <si>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</si>
  <si>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</si>
  <si>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</si>
  <si>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</si>
  <si>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</si>
  <si>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</si>
  <si>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</si>
  <si>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</si>
  <si>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</si>
  <si>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</si>
  <si>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</si>
  <si>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</si>
  <si>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</si>
  <si>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</si>
  <si>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</si>
  <si>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</si>
  <si>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</si>
  <si>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</si>
  <si>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</si>
  <si>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</si>
  <si>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</si>
  <si>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</si>
  <si>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</si>
  <si>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</si>
  <si>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</si>
  <si>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</si>
  <si>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</si>
  <si>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</si>
  <si>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</si>
  <si>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</si>
  <si>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</si>
  <si>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</si>
  <si>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</si>
  <si>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</si>
  <si>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</si>
  <si>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</si>
  <si>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</si>
  <si>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</si>
  <si>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</si>
  <si>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</si>
  <si>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</si>
  <si>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</si>
  <si>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</si>
  <si>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</si>
  <si>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</si>
  <si>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</si>
  <si>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</si>
  <si>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</si>
  <si>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</si>
  <si>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</si>
  <si>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</si>
  <si>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</si>
  <si>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</si>
  <si>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</si>
  <si>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</si>
  <si>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</si>
  <si>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</si>
  <si>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</si>
  <si>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</si>
  <si>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</si>
  <si>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</si>
  <si>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</si>
  <si>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</si>
  <si>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</si>
  <si>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</si>
  <si>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</si>
  <si>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</si>
  <si>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</si>
  <si>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</si>
  <si>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</si>
  <si>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</si>
  <si>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</si>
  <si>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</si>
  <si>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</si>
  <si>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</si>
  <si>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</si>
  <si>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</si>
  <si>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</si>
  <si>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</si>
  <si>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</si>
  <si>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</si>
  <si>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</si>
  <si>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</si>
  <si>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</si>
  <si>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</si>
  <si>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</si>
  <si>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</si>
  <si>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</si>
  <si>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</si>
  <si>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</si>
  <si>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</si>
  <si>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</si>
  <si>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</si>
  <si>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</si>
  <si>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</si>
  <si>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</si>
  <si>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</si>
  <si>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</si>
  <si>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</si>
  <si>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</si>
  <si>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</si>
  <si>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</si>
  <si>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</si>
  <si>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</si>
  <si>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</si>
  <si>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</si>
  <si>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</si>
  <si>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</si>
  <si>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</si>
  <si>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</si>
  <si>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</si>
  <si>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</si>
  <si>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</si>
  <si>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</si>
  <si>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</si>
  <si>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</si>
  <si>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</si>
  <si>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</si>
  <si>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</si>
  <si>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</si>
  <si>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</si>
  <si>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</si>
  <si>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</si>
  <si>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</si>
  <si>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</si>
  <si>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</si>
  <si>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</si>
  <si>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</si>
  <si>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</si>
  <si>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</si>
  <si>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</si>
  <si>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</si>
  <si>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</si>
  <si>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</si>
  <si>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</si>
  <si>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</si>
  <si>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</si>
  <si>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</si>
  <si>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</si>
  <si>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</si>
  <si>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</si>
  <si>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</si>
  <si>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</si>
  <si>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</si>
  <si>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</si>
  <si>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</si>
  <si>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</si>
  <si>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</si>
  <si>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</si>
  <si>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</si>
  <si>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</si>
  <si>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</si>
  <si>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</si>
  <si>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</si>
  <si>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</si>
  <si>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</si>
  <si>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</si>
  <si>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</si>
  <si>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</si>
  <si>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</si>
  <si>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</si>
  <si>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</si>
  <si>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</si>
  <si>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</si>
  <si>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</si>
  <si>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</si>
  <si>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</si>
  <si>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</si>
  <si>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</si>
  <si>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</si>
  <si>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</si>
  <si>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</si>
  <si>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</si>
  <si>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</si>
  <si>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</si>
  <si>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</si>
  <si>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</si>
  <si>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</si>
  <si>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</si>
  <si>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</si>
  <si>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</si>
  <si>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</si>
  <si>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</si>
  <si>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</si>
  <si>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</si>
  <si>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</si>
  <si>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</si>
  <si>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</si>
  <si>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</si>
  <si>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</si>
  <si>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</si>
  <si>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</si>
  <si>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</si>
  <si>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</si>
  <si>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</si>
  <si>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</si>
  <si>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</si>
  <si>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</si>
  <si>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</si>
  <si>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</si>
  <si>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</si>
  <si>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</si>
  <si>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</si>
  <si>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</si>
  <si>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</si>
  <si>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</si>
  <si>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</si>
  <si>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</si>
  <si>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</si>
  <si>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</si>
  <si>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</si>
  <si>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</si>
  <si>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</si>
  <si>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</si>
  <si>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</si>
  <si>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</si>
  <si>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</si>
  <si>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</si>
  <si>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</si>
  <si>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</si>
  <si>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</si>
  <si>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</si>
  <si>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</si>
  <si>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</si>
  <si>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</si>
  <si>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</si>
  <si>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</si>
  <si>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</si>
  <si>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</si>
  <si>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</si>
  <si>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</si>
  <si>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</si>
  <si>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</si>
  <si>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</si>
  <si>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</si>
  <si>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</si>
  <si>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</si>
  <si>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</si>
  <si>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</si>
  <si>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</si>
  <si>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</si>
  <si>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</si>
  <si>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</si>
  <si>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</si>
  <si>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</si>
  <si>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</si>
  <si>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</si>
  <si>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</si>
  <si>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</si>
  <si>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</si>
  <si>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</si>
  <si>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</si>
  <si>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</si>
  <si>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</si>
  <si>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</si>
  <si>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</si>
  <si>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</si>
  <si>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</si>
  <si>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</si>
  <si>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</si>
  <si>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</si>
  <si>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</si>
  <si>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</si>
  <si>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</si>
  <si>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</si>
  <si>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</si>
  <si>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</si>
  <si>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</si>
  <si>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</si>
  <si>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</si>
  <si>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</si>
  <si>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</si>
  <si>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</si>
  <si>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</si>
  <si>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</si>
  <si>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</si>
  <si>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</si>
  <si>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</si>
  <si>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</si>
  <si>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</si>
  <si>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</si>
  <si>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</si>
  <si>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</si>
  <si>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</si>
  <si>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</si>
  <si>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</si>
  <si>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</si>
  <si>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</si>
  <si>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</si>
  <si>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</si>
  <si>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</si>
  <si>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</si>
  <si>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</si>
  <si>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</si>
  <si>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</si>
  <si>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</si>
  <si>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</si>
  <si>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</si>
  <si>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</si>
  <si>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</si>
  <si>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</si>
  <si>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</si>
  <si>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</si>
  <si>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</si>
  <si>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</si>
  <si>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</si>
  <si>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</si>
  <si>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</si>
  <si>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</si>
  <si>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</si>
  <si>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</si>
  <si>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</si>
  <si>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</si>
  <si>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</si>
  <si>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</si>
  <si>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</si>
  <si>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</si>
  <si>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</si>
  <si>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</si>
  <si>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</si>
  <si>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</si>
  <si>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</si>
  <si>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</si>
  <si>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</si>
  <si>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</si>
  <si>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</si>
  <si>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</si>
  <si>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</si>
  <si>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</si>
  <si>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</si>
  <si>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</si>
  <si>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</si>
  <si>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</si>
  <si>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</si>
  <si>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</si>
  <si>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</si>
  <si>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</si>
  <si>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</si>
  <si>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</si>
  <si>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</si>
  <si>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</si>
  <si>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</si>
  <si>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</si>
  <si>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</si>
  <si>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</si>
  <si>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</si>
  <si>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</si>
  <si>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</si>
  <si>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</si>
  <si>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</si>
  <si>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</si>
  <si>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</si>
  <si>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</si>
  <si>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</si>
  <si>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</si>
  <si>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</si>
  <si>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</si>
  <si>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</si>
  <si>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</si>
  <si>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</si>
  <si>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</si>
  <si>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</si>
  <si>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</si>
  <si>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</si>
  <si>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</si>
  <si>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</si>
  <si>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</si>
  <si>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</si>
  <si>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</si>
  <si>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</si>
  <si>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</si>
  <si>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</si>
  <si>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</si>
  <si>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</si>
  <si>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</si>
  <si>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</si>
  <si>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</si>
  <si>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</si>
  <si>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</si>
  <si>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</si>
  <si>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</si>
  <si>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</si>
  <si>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</si>
  <si>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</si>
  <si>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</si>
  <si>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</si>
  <si>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</si>
  <si>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</si>
  <si>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</si>
  <si>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</si>
  <si>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</si>
  <si>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</si>
  <si>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</si>
  <si>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</si>
  <si>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</si>
  <si>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</si>
  <si>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</si>
  <si>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</si>
  <si>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</si>
  <si>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</si>
  <si>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</si>
  <si>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</si>
  <si>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</si>
  <si>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</si>
  <si>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</si>
  <si>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</si>
  <si>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</si>
  <si>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</si>
  <si>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</si>
  <si>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</si>
  <si>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</si>
  <si>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</si>
  <si>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</si>
  <si>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</si>
  <si>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</si>
  <si>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</si>
  <si>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</si>
  <si>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</si>
  <si>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</si>
  <si>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</si>
  <si>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</si>
  <si>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</si>
  <si>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</si>
  <si>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</si>
  <si>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</si>
  <si>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</si>
  <si>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</si>
  <si>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</si>
  <si>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</si>
  <si>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</si>
  <si>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</si>
  <si>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</si>
  <si>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</si>
  <si>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</si>
  <si>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</si>
  <si>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</si>
  <si>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</si>
  <si>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</si>
  <si>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</si>
  <si>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</si>
  <si>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</si>
  <si>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</si>
  <si>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</si>
  <si>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</si>
  <si>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</si>
  <si>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</si>
  <si>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</si>
  <si>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</si>
  <si>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</si>
  <si>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</si>
  <si>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</si>
  <si>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</si>
  <si>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</si>
  <si>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</si>
  <si>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</si>
  <si>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</si>
  <si>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</si>
  <si>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</si>
  <si>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</si>
  <si>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</si>
  <si>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</si>
  <si>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</si>
  <si>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</si>
  <si>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</si>
  <si>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</si>
  <si>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</si>
  <si>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</si>
  <si>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</si>
  <si>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</si>
  <si>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</si>
  <si>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</si>
  <si>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</si>
  <si>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</si>
  <si>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</si>
  <si>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</si>
  <si>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</si>
  <si>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</si>
  <si>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</si>
  <si>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</si>
  <si>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</si>
  <si>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</si>
  <si>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</si>
  <si>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</si>
  <si>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</si>
  <si>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</si>
  <si>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</si>
  <si>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</si>
  <si>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</si>
  <si>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</si>
  <si>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</si>
  <si>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</si>
  <si>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</si>
  <si>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</si>
  <si>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</si>
  <si>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</si>
  <si>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</si>
  <si>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</si>
  <si>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</si>
  <si>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</si>
  <si>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</si>
  <si>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</si>
  <si>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</si>
  <si>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</si>
  <si>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</si>
  <si>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</si>
  <si>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</si>
  <si>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</si>
  <si>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</si>
  <si>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</si>
  <si>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</si>
  <si>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</si>
  <si>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</si>
  <si>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</si>
  <si>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</si>
  <si>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</si>
  <si>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</si>
  <si>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</si>
  <si>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</si>
  <si>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</si>
  <si>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</si>
  <si>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</si>
  <si>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</si>
  <si>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</si>
  <si>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</si>
  <si>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</si>
  <si>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</si>
  <si>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</si>
  <si>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</si>
  <si>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</si>
  <si>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</si>
  <si>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</si>
  <si>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</si>
  <si>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</si>
  <si>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</si>
  <si>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</si>
  <si>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</si>
  <si>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</si>
  <si>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</si>
  <si>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</si>
  <si>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</si>
  <si>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</si>
  <si>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</si>
  <si>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</si>
  <si>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</si>
  <si>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</si>
  <si>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</si>
  <si>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</si>
  <si>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</si>
  <si>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</si>
  <si>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</si>
  <si>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</si>
  <si>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</si>
  <si>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</si>
  <si>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</si>
  <si>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</si>
  <si>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</si>
  <si>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</si>
  <si>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</si>
  <si>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</si>
  <si>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</si>
  <si>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</si>
  <si>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</si>
  <si>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</si>
  <si>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</si>
  <si>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</si>
  <si>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</si>
  <si>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</si>
  <si>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</si>
  <si>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</si>
  <si>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</si>
  <si>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</si>
  <si>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</si>
  <si>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</si>
  <si>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</si>
  <si>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</si>
  <si>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</si>
  <si>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</si>
  <si>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</si>
  <si>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</si>
  <si>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</si>
  <si>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</si>
  <si>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</si>
  <si>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</si>
  <si>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</si>
  <si>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</si>
  <si>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</si>
  <si>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</si>
  <si>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</si>
  <si>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</si>
  <si>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</si>
  <si>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</si>
  <si>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</si>
  <si>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</si>
  <si>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</si>
  <si>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</si>
  <si>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</si>
  <si>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</si>
  <si>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</si>
  <si>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</si>
  <si>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</si>
  <si>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</si>
  <si>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</si>
  <si>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</si>
  <si>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</si>
  <si>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</si>
  <si>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</si>
  <si>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</si>
  <si>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</si>
  <si>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</si>
  <si>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</si>
  <si>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</si>
  <si>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</si>
  <si>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</si>
  <si>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</si>
  <si>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</si>
  <si>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</si>
  <si>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</si>
  <si>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</si>
  <si>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</si>
  <si>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</si>
  <si>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</si>
  <si>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</si>
  <si>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</si>
  <si>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</si>
  <si>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</si>
  <si>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</si>
  <si>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</si>
  <si>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</si>
  <si>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</si>
  <si>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</si>
  <si>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</si>
  <si>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</si>
  <si>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</si>
  <si>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</si>
  <si>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</si>
  <si>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</si>
  <si>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</si>
  <si>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</si>
  <si>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</si>
  <si>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</si>
  <si>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</si>
  <si>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</si>
  <si>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</si>
  <si>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</si>
  <si>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</si>
  <si>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</si>
  <si>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</si>
  <si>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</si>
  <si>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</si>
  <si>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</si>
  <si>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</si>
  <si>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</si>
  <si>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</si>
  <si>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</si>
  <si>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</si>
  <si>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</si>
  <si>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</si>
  <si>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</si>
  <si>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</si>
  <si>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</si>
  <si>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</si>
  <si>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</si>
  <si>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</si>
  <si>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</si>
  <si>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</si>
  <si>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</si>
  <si>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</si>
  <si>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</si>
  <si>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</si>
  <si>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</si>
  <si>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</si>
  <si>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</si>
  <si>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</si>
  <si>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</si>
  <si>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</si>
  <si>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</si>
  <si>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</si>
  <si>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</si>
  <si>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</si>
  <si>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</si>
  <si>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</si>
  <si>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</si>
  <si>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</si>
  <si>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</si>
  <si>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</si>
  <si>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</si>
  <si>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</si>
  <si>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</si>
  <si>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</si>
  <si>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</si>
  <si>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</si>
  <si>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</si>
  <si>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</si>
  <si>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</si>
  <si>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</si>
  <si>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</si>
  <si>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</si>
  <si>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</si>
  <si>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</si>
  <si>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</si>
  <si>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</si>
  <si>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</si>
  <si>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</si>
  <si>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</si>
  <si>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</si>
  <si>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</si>
  <si>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</si>
  <si>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</si>
  <si>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</si>
  <si>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</si>
  <si>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</si>
  <si>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</si>
  <si>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</si>
  <si>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</si>
  <si>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</si>
  <si>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</si>
  <si>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</si>
  <si>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</si>
  <si>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</si>
  <si>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</si>
  <si>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</si>
  <si>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</si>
  <si>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</si>
  <si>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</si>
  <si>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</si>
  <si>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</si>
  <si>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</si>
  <si>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</si>
  <si>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</si>
  <si>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</si>
  <si>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</si>
  <si>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</si>
  <si>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</si>
  <si>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</si>
  <si>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</si>
  <si>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</si>
  <si>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</si>
  <si>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</si>
  <si>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</si>
  <si>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</si>
  <si>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</si>
  <si>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</si>
  <si>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</si>
  <si>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</si>
  <si>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</si>
  <si>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</si>
  <si>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</si>
  <si>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</si>
  <si>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</si>
  <si>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</si>
  <si>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</si>
  <si>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</si>
  <si>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</si>
  <si>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</si>
  <si>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</si>
  <si>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</si>
  <si>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</si>
  <si>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</si>
  <si>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</si>
  <si>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</si>
  <si>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</si>
  <si>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</si>
  <si>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</si>
  <si>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</si>
  <si>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</si>
  <si>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</si>
  <si>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</si>
  <si>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</si>
  <si>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</si>
  <si>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</si>
  <si>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</si>
  <si>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</si>
  <si>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</si>
  <si>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</si>
  <si>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</si>
  <si>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</si>
  <si>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</si>
  <si>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</si>
  <si>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</si>
  <si>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</si>
  <si>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</si>
  <si>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</si>
  <si>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</si>
  <si>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</si>
  <si>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</si>
  <si>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</si>
  <si>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</si>
  <si>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</si>
  <si>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</si>
  <si>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</si>
  <si>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</si>
  <si>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</si>
  <si>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</si>
  <si>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</si>
  <si>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</si>
  <si>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</si>
  <si>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</si>
  <si>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</si>
  <si>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</si>
  <si>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</si>
  <si>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</si>
  <si>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</si>
  <si>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</si>
  <si>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</si>
  <si>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</si>
  <si>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</si>
  <si>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</si>
  <si>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</si>
  <si>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</si>
  <si>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</si>
  <si>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</si>
  <si>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</si>
  <si>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</si>
  <si>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</si>
  <si>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</si>
  <si>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</si>
  <si>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</si>
  <si>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</si>
  <si>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</si>
  <si>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</si>
  <si>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</si>
  <si>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</si>
  <si>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</si>
  <si>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</si>
  <si>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</si>
  <si>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</si>
  <si>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</si>
  <si>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</si>
  <si>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</si>
  <si>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</si>
  <si>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</si>
  <si>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</si>
  <si>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</si>
  <si>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</si>
  <si>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</si>
  <si>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</si>
  <si>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</si>
  <si>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</si>
  <si>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</si>
  <si>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</si>
  <si>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</si>
  <si>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</si>
  <si>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</si>
  <si>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</si>
  <si>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</si>
  <si>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</si>
  <si>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</si>
  <si>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</si>
  <si>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</si>
  <si>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</si>
  <si>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</si>
  <si>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</si>
  <si>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</si>
  <si>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</si>
  <si>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</si>
  <si>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</si>
  <si>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</si>
  <si>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</si>
  <si>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</si>
  <si>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</si>
  <si>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</si>
  <si>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</si>
  <si>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</si>
  <si>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</si>
  <si>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</si>
  <si>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</si>
  <si>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</si>
  <si>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</si>
  <si>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</si>
  <si>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</si>
  <si>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</si>
  <si>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</si>
  <si>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</si>
  <si>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</si>
  <si>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</si>
  <si>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</si>
  <si>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</si>
  <si>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</si>
  <si>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</si>
  <si>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</si>
  <si>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</si>
  <si>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</si>
  <si>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</si>
  <si>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</si>
  <si>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</si>
  <si>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</si>
  <si>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</si>
  <si>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</si>
  <si>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</si>
  <si>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</si>
  <si>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</si>
  <si>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</si>
  <si>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</si>
  <si>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</si>
  <si>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</si>
  <si>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</si>
  <si>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</si>
  <si>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</si>
  <si>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</si>
  <si>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</si>
  <si>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</si>
  <si>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</si>
  <si>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</si>
  <si>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</si>
  <si>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</si>
  <si>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</si>
  <si>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</si>
  <si>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</si>
  <si>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</si>
  <si>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</si>
  <si>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</si>
  <si>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</si>
  <si>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</si>
  <si>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</si>
  <si>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</si>
  <si>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</si>
  <si>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</si>
  <si>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</si>
  <si>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</si>
  <si>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</si>
  <si>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</si>
  <si>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</si>
  <si>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</si>
  <si>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</si>
  <si>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</si>
  <si>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</si>
  <si>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</si>
  <si>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</si>
  <si>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</si>
  <si>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</si>
  <si>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</si>
  <si>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</si>
  <si>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</si>
  <si>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</si>
  <si>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</si>
  <si>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</si>
  <si>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</si>
  <si>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</si>
  <si>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</si>
  <si>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</si>
  <si>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</si>
  <si>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</si>
  <si>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</si>
  <si>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</si>
  <si>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</si>
  <si>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</si>
  <si>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</si>
  <si>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</si>
  <si>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</si>
  <si>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</si>
  <si>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</si>
  <si>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</si>
  <si>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</si>
  <si>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</si>
  <si>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</si>
  <si>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</si>
  <si>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</si>
  <si>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</si>
  <si>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</si>
  <si>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</si>
  <si>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</si>
  <si>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</si>
  <si>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</si>
  <si>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</si>
  <si>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</si>
  <si>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</si>
  <si>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</si>
  <si>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</si>
  <si>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</si>
  <si>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</si>
  <si>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</si>
  <si>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</si>
  <si>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</si>
  <si>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</si>
  <si>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</si>
  <si>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</si>
  <si>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</si>
  <si>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</si>
  <si>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</si>
  <si>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</si>
  <si>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</si>
  <si>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</si>
  <si>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</si>
  <si>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</si>
  <si>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</si>
  <si>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</si>
  <si>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</si>
  <si>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</si>
  <si>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</si>
  <si>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</si>
  <si>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</si>
  <si>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</si>
  <si>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</si>
  <si>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</si>
  <si>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</si>
  <si>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</si>
  <si>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</si>
  <si>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</si>
  <si>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</si>
  <si>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</si>
  <si>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</si>
  <si>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</si>
  <si>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</si>
  <si>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</si>
  <si>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</si>
  <si>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</si>
  <si>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</si>
  <si>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</si>
  <si>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</si>
  <si>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</si>
  <si>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</si>
  <si>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</si>
  <si>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</si>
  <si>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</si>
  <si>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</si>
  <si>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</si>
  <si>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</si>
  <si>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</si>
  <si>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</si>
  <si>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</si>
  <si>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</si>
  <si>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</si>
  <si>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</si>
  <si>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</si>
  <si>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</si>
  <si>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</si>
  <si>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</si>
  <si>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</si>
  <si>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</si>
  <si>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</si>
  <si>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</si>
  <si>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</si>
  <si>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</si>
  <si>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</si>
  <si>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</si>
  <si>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</si>
  <si>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</si>
  <si>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</si>
  <si>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</si>
  <si>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</si>
  <si>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</si>
  <si>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</si>
  <si>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</si>
  <si>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</si>
  <si>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</si>
  <si>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</si>
  <si>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</si>
  <si>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</si>
  <si>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</si>
  <si>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</si>
  <si>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</si>
  <si>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</si>
  <si>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</si>
  <si>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</si>
  <si>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</si>
  <si>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</si>
  <si>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</si>
  <si>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</si>
  <si>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</si>
  <si>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</si>
  <si>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</si>
  <si>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</si>
  <si>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</si>
  <si>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</si>
  <si>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</si>
  <si>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</si>
  <si>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</si>
  <si>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</si>
  <si>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</si>
  <si>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</si>
  <si>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</si>
  <si>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</si>
  <si>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</si>
  <si>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</si>
  <si>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</si>
  <si>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</si>
  <si>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</si>
  <si>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</si>
  <si>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</si>
  <si>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</si>
  <si>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</si>
  <si>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</si>
  <si>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</si>
  <si>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</si>
  <si>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</si>
  <si>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</si>
  <si>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</si>
  <si>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</si>
  <si>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</si>
  <si>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</si>
  <si>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</si>
  <si>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</si>
  <si>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</si>
  <si>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</si>
  <si>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</si>
  <si>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</si>
  <si>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</si>
  <si>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</si>
  <si>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</si>
  <si>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</si>
  <si>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</si>
  <si>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</si>
  <si>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</si>
  <si>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</si>
  <si>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</si>
  <si>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</si>
  <si>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</si>
  <si>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</si>
  <si>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</si>
  <si>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</si>
  <si>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</si>
  <si>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</si>
  <si>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</si>
  <si>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</si>
  <si>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</si>
  <si>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</si>
  <si>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</si>
  <si>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</si>
  <si>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</si>
  <si>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</si>
  <si>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</si>
  <si>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</si>
  <si>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</si>
  <si>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</si>
  <si>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</si>
  <si>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</si>
  <si>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</si>
  <si>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</si>
  <si>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</si>
  <si>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</si>
  <si>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</si>
  <si>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</si>
  <si>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</si>
  <si>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</si>
  <si>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</si>
  <si>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</si>
  <si>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</si>
  <si>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</si>
  <si>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</si>
  <si>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</si>
  <si>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</si>
  <si>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</si>
  <si>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</si>
  <si>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</si>
  <si>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</si>
  <si>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</si>
  <si>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</si>
  <si>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</si>
  <si>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</si>
  <si>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</si>
  <si>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</si>
  <si>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</si>
  <si>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</si>
  <si>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</si>
  <si>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</si>
  <si>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</si>
  <si>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</si>
  <si>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</si>
  <si>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</si>
  <si>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</si>
  <si>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</si>
  <si>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</si>
  <si>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</si>
  <si>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</si>
  <si>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</si>
  <si>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</si>
  <si>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</si>
  <si>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</si>
  <si>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</si>
  <si>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</si>
  <si>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</si>
  <si>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</si>
  <si>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</si>
  <si>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</si>
  <si>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</si>
  <si>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</si>
  <si>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</si>
  <si>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</si>
  <si>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</si>
  <si>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</si>
  <si>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</si>
  <si>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</si>
  <si>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</si>
  <si>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</si>
  <si>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</si>
  <si>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</si>
  <si>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</si>
  <si>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</si>
  <si>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</si>
  <si>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</si>
  <si>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</si>
  <si>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</si>
  <si>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</si>
  <si>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</si>
  <si>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</si>
  <si>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</si>
  <si>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</si>
  <si>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</si>
  <si>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</si>
  <si>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</si>
  <si>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</si>
  <si>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</si>
  <si>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</si>
  <si>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</si>
  <si>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</si>
  <si>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</si>
  <si>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</si>
  <si>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</si>
  <si>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</si>
  <si>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</si>
  <si>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</si>
  <si>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</si>
  <si>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</si>
  <si>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</si>
  <si>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</si>
  <si>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</si>
  <si>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</si>
  <si>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</si>
  <si>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</si>
  <si>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</si>
  <si>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</si>
  <si>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</si>
  <si>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</si>
  <si>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</si>
  <si>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</si>
  <si>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</si>
  <si>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</si>
  <si>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</si>
  <si>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</si>
  <si>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</si>
  <si>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</si>
  <si>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</si>
  <si>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</si>
  <si>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</si>
  <si>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</si>
  <si>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</si>
  <si>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</si>
  <si>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</si>
  <si>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</si>
  <si>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</si>
  <si>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</si>
  <si>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</si>
  <si>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</si>
  <si>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</si>
  <si>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</si>
  <si>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</si>
  <si>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</si>
  <si>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</si>
  <si>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</si>
  <si>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</si>
  <si>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</si>
  <si>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</si>
  <si>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</si>
  <si>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</si>
  <si>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</si>
  <si>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</si>
  <si>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</si>
  <si>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</si>
  <si>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</si>
  <si>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</si>
  <si>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</si>
  <si>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</si>
  <si>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</si>
  <si>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</si>
  <si>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</si>
  <si>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</si>
  <si>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</si>
  <si>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</si>
  <si>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</si>
  <si>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</si>
  <si>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</si>
  <si>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</si>
  <si>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</si>
  <si>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</si>
  <si>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</si>
  <si>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</si>
  <si>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</si>
  <si>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</si>
  <si>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</si>
  <si>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</si>
  <si>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</si>
  <si>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</si>
  <si>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</si>
  <si>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</si>
  <si>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</si>
  <si>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</si>
  <si>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</si>
  <si>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</si>
  <si>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</si>
  <si>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</si>
  <si>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</si>
  <si>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</si>
  <si>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</si>
  <si>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</si>
  <si>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</si>
  <si>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</si>
  <si>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</si>
  <si>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</si>
  <si>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</si>
  <si>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</si>
  <si>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</si>
  <si>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</si>
  <si>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</si>
  <si>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</si>
  <si>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</si>
  <si>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</si>
  <si>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</si>
  <si>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</si>
  <si>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</si>
  <si>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</si>
  <si>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</si>
  <si>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</si>
  <si>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</si>
  <si>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</si>
  <si>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</si>
  <si>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</si>
  <si>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</si>
  <si>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</si>
  <si>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</si>
  <si>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</si>
  <si>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</si>
  <si>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</si>
  <si>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</si>
  <si>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</si>
  <si>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</si>
  <si>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</si>
  <si>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</si>
  <si>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</si>
  <si>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</si>
  <si>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</si>
  <si>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</si>
  <si>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</si>
  <si>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</si>
  <si>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</si>
  <si>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</si>
  <si>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</si>
  <si>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</si>
  <si>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</si>
  <si>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</si>
  <si>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</si>
  <si>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</si>
  <si>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</si>
  <si>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</si>
  <si>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</si>
  <si>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</si>
  <si>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</si>
  <si>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</si>
  <si>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</si>
  <si>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</si>
  <si>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</si>
  <si>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</si>
  <si>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</si>
  <si>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</si>
  <si>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</si>
  <si>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</si>
  <si>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</si>
  <si>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</si>
  <si>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</si>
  <si>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</si>
  <si>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</si>
  <si>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</si>
  <si>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</si>
  <si>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</si>
  <si>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</si>
  <si>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</si>
  <si>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</si>
  <si>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</si>
  <si>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</si>
  <si>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</si>
  <si>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</si>
  <si>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</si>
  <si>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</si>
  <si>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</si>
  <si>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</si>
  <si>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</si>
  <si>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</si>
  <si>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</si>
  <si>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</si>
  <si>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</si>
  <si>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</si>
  <si>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</si>
  <si>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</si>
  <si>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</si>
  <si>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</si>
  <si>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</si>
  <si>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</si>
  <si>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</si>
  <si>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</si>
  <si>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</si>
  <si>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</si>
  <si>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</si>
  <si>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</si>
  <si>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</si>
  <si>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</si>
  <si>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</si>
  <si>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</si>
  <si>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</si>
  <si>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</si>
  <si>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</si>
  <si>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</si>
  <si>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</si>
  <si>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</si>
  <si>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</si>
  <si>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</si>
  <si>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</si>
  <si>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</si>
  <si>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</si>
  <si>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</si>
  <si>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</si>
  <si>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</si>
  <si>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</si>
  <si>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</si>
  <si>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</si>
  <si>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</si>
  <si>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</si>
  <si>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</si>
  <si>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</si>
  <si>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</si>
  <si>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</si>
  <si>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</si>
  <si>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</si>
  <si>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</si>
  <si>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</si>
  <si>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</si>
  <si>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</si>
  <si>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</si>
  <si>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</si>
  <si>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</si>
  <si>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</si>
  <si>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</si>
  <si>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</si>
  <si>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</si>
  <si>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</si>
  <si>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</si>
  <si>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</si>
  <si>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</si>
  <si>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</si>
  <si>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</si>
  <si>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</si>
  <si>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</si>
  <si>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</si>
  <si>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</si>
  <si>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</si>
  <si>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</si>
  <si>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</si>
  <si>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</si>
  <si>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</si>
  <si>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</si>
  <si>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</si>
  <si>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</si>
  <si>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</si>
  <si>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</si>
  <si>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</si>
  <si>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</si>
  <si>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</si>
  <si>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</si>
  <si>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</si>
  <si>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</si>
  <si>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</si>
  <si>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</si>
  <si>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</si>
  <si>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</si>
  <si>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</si>
  <si>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</si>
  <si>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</si>
  <si>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</si>
  <si>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</si>
  <si>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</si>
  <si>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</si>
  <si>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</si>
  <si>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</si>
  <si>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</si>
  <si>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</si>
  <si>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</si>
  <si>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</si>
  <si>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</si>
  <si>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</si>
  <si>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</si>
  <si>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</si>
  <si>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</si>
  <si>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</si>
  <si>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</si>
  <si>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</si>
  <si>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</si>
  <si>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</si>
  <si>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</si>
  <si>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</si>
  <si>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</si>
  <si>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</si>
  <si>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</si>
  <si>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</si>
  <si>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</si>
  <si>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</si>
  <si>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</si>
  <si>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</si>
  <si>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</si>
  <si>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</si>
  <si>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</si>
  <si>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</si>
  <si>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</si>
  <si>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</si>
  <si>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</si>
  <si>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</si>
  <si>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</si>
  <si>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</si>
  <si>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</si>
  <si>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</si>
  <si>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</si>
  <si>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</si>
  <si>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</si>
  <si>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</si>
  <si>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</si>
  <si>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</si>
  <si>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</si>
  <si>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</si>
  <si>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</si>
  <si>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</si>
  <si>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</si>
  <si>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</si>
  <si>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</si>
  <si>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</si>
  <si>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</si>
  <si>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</si>
  <si>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</si>
  <si>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</si>
  <si>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</si>
  <si>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</si>
  <si>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</si>
  <si>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</si>
  <si>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</si>
  <si>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</si>
  <si>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</si>
  <si>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</si>
  <si>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</si>
  <si>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</si>
  <si>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</si>
  <si>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</si>
  <si>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</si>
  <si>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</si>
  <si>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</si>
  <si>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</si>
  <si>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</si>
  <si>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</si>
  <si>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</si>
  <si>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</si>
  <si>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</si>
  <si>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</si>
  <si>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</si>
  <si>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</si>
  <si>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</si>
  <si>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</si>
  <si>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</si>
  <si>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</si>
  <si>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</si>
  <si>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</si>
  <si>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</si>
  <si>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</si>
  <si>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</si>
  <si>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</si>
  <si>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</si>
  <si>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</si>
  <si>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</si>
  <si>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</si>
  <si>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</si>
  <si>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</si>
  <si>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</si>
  <si>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</si>
  <si>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</si>
  <si>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</si>
  <si>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</si>
  <si>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</si>
  <si>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</si>
  <si>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</si>
  <si>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</si>
  <si>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</si>
  <si>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</si>
  <si>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</si>
  <si>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</si>
  <si>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</si>
  <si>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</si>
  <si>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</si>
  <si>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</si>
  <si>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</si>
  <si>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</si>
  <si>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</si>
  <si>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</si>
  <si>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</si>
  <si>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</si>
  <si>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</si>
  <si>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</si>
  <si>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</si>
  <si>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</si>
  <si>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</si>
  <si>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</si>
  <si>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</si>
  <si>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</si>
  <si>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</si>
  <si>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</si>
  <si>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</si>
  <si>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</si>
  <si>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</si>
  <si>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</si>
  <si>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</si>
  <si>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</si>
  <si>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</si>
  <si>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</si>
  <si>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</si>
  <si>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</si>
  <si>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</si>
  <si>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</si>
  <si>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</si>
  <si>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</si>
  <si>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</si>
  <si>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</si>
  <si>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</si>
  <si>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</si>
  <si>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</si>
  <si>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</si>
  <si>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</si>
  <si>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</si>
  <si>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</si>
  <si>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</si>
  <si>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</si>
  <si>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</si>
  <si>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</si>
  <si>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</si>
  <si>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</si>
  <si>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</si>
  <si>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</si>
  <si>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</si>
  <si>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</si>
  <si>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</si>
  <si>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</si>
  <si>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</si>
  <si>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</si>
  <si>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</si>
  <si>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</si>
  <si>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</si>
  <si>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</si>
  <si>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</si>
  <si>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</si>
  <si>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</si>
  <si>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</si>
  <si>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</si>
  <si>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</si>
  <si>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</si>
  <si>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</si>
  <si>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</si>
  <si>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</si>
  <si>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</si>
  <si>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</si>
  <si>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</si>
  <si>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</si>
  <si>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</si>
  <si>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</si>
  <si>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</si>
  <si>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</si>
  <si>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</si>
  <si>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</si>
  <si>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</si>
  <si>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</si>
  <si>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</si>
  <si>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</si>
  <si>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</si>
  <si>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</si>
  <si>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</si>
  <si>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</si>
  <si>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</si>
  <si>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</si>
  <si>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</si>
  <si>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</si>
  <si>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</si>
  <si>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</si>
  <si>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</si>
  <si>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</si>
  <si>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</si>
  <si>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</si>
  <si>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</si>
  <si>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</si>
  <si>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</si>
  <si>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</si>
  <si>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</si>
  <si>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</si>
  <si>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</si>
  <si>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</si>
  <si>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</si>
  <si>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</si>
  <si>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</si>
  <si>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</si>
  <si>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</si>
  <si>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</si>
  <si>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</si>
  <si>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</si>
  <si>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</si>
  <si>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</si>
  <si>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</si>
  <si>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</si>
  <si>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</si>
  <si>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</si>
  <si>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</si>
  <si>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</si>
  <si>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</si>
  <si>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</si>
  <si>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</si>
  <si>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</si>
  <si>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</si>
  <si>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</si>
  <si>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</si>
  <si>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</si>
  <si>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</si>
  <si>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</si>
  <si>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</si>
  <si>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</si>
  <si>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</si>
  <si>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</si>
  <si>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</si>
  <si>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</si>
  <si>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</si>
  <si>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</si>
  <si>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</si>
  <si>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</si>
  <si>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</si>
  <si>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</si>
  <si>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</si>
  <si>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</si>
  <si>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</si>
  <si>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</si>
  <si>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</si>
  <si>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</si>
  <si>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</si>
  <si>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</si>
  <si>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</si>
  <si>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</si>
  <si>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</si>
  <si>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</si>
  <si>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</si>
  <si>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</si>
  <si>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</si>
  <si>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</si>
  <si>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</si>
  <si>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</si>
  <si>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</si>
  <si>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</si>
  <si>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</si>
  <si>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</si>
  <si>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</si>
  <si>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</si>
  <si>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</si>
  <si>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</si>
  <si>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</si>
  <si>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</si>
  <si>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</si>
  <si>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</si>
  <si>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</si>
  <si>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</si>
  <si>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</si>
  <si>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</si>
  <si>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</si>
  <si>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</si>
  <si>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</si>
  <si>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</si>
  <si>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</si>
  <si>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</si>
  <si>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</si>
  <si>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</si>
  <si>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</si>
  <si>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</si>
  <si>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</si>
  <si>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</si>
  <si>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</si>
  <si>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</si>
  <si>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</si>
  <si>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</si>
  <si>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</si>
  <si>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</si>
  <si>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</si>
  <si>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</si>
  <si>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</si>
  <si>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</si>
  <si>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</si>
  <si>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</si>
  <si>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</si>
  <si>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</si>
  <si>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</si>
  <si>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</si>
  <si>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</si>
  <si>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</si>
  <si>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</si>
  <si>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</si>
  <si>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</si>
  <si>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</si>
  <si>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</si>
  <si>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</si>
  <si>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</si>
  <si>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</si>
  <si>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</si>
  <si>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</si>
  <si>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</si>
  <si>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</si>
  <si>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</si>
  <si>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</si>
  <si>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</si>
  <si>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</si>
  <si>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</si>
  <si>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</si>
  <si>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</si>
  <si>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</si>
  <si>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</si>
  <si>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</si>
  <si>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</si>
  <si>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</si>
  <si>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</si>
  <si>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</si>
  <si>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</si>
  <si>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</si>
  <si>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</si>
  <si>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</si>
  <si>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</si>
  <si>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</si>
  <si>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</si>
  <si>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</si>
  <si>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</si>
  <si>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</si>
  <si>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</si>
  <si>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</si>
  <si>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</si>
  <si>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</si>
  <si>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</si>
  <si>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</si>
  <si>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</si>
  <si>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</si>
  <si>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</si>
  <si>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</si>
  <si>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</si>
  <si>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</si>
  <si>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</si>
  <si>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</si>
  <si>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</si>
  <si>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</si>
  <si>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</si>
  <si>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</si>
  <si>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</si>
  <si>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</si>
  <si>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</si>
  <si>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</si>
  <si>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</si>
  <si>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</si>
  <si>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</si>
  <si>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</si>
  <si>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</si>
  <si>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</si>
  <si>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</si>
  <si>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</si>
  <si>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</si>
  <si>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</si>
  <si>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</si>
  <si>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</si>
  <si>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</si>
  <si>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</si>
  <si>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</si>
  <si>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</si>
  <si>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</si>
  <si>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</si>
  <si>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</si>
  <si>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</si>
  <si>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</si>
  <si>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</si>
  <si>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</si>
  <si>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</si>
  <si>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</si>
  <si>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</si>
  <si>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</si>
  <si>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</si>
  <si>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</si>
  <si>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</si>
  <si>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</si>
  <si>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</si>
  <si>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</si>
  <si>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</si>
  <si>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</si>
  <si>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</si>
  <si>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</si>
  <si>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</si>
  <si>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</si>
  <si>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</si>
  <si>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</si>
  <si>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</si>
  <si>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</si>
  <si>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</si>
  <si>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</si>
  <si>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</si>
  <si>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</si>
  <si>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</si>
  <si>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</si>
  <si>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</si>
  <si>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</si>
  <si>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</si>
  <si>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</si>
  <si>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</si>
  <si>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</si>
  <si>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</si>
  <si>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</si>
  <si>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</si>
  <si>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</si>
  <si>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</si>
  <si>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</si>
  <si>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</si>
  <si>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</si>
  <si>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</si>
  <si>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</si>
  <si>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</si>
  <si>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</si>
  <si>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</si>
  <si>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</si>
  <si>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</si>
  <si>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</si>
  <si>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</si>
  <si>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</si>
  <si>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</si>
  <si>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</si>
  <si>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</si>
  <si>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</si>
  <si>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</si>
  <si>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</si>
  <si>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</si>
  <si>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</si>
  <si>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</si>
  <si>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</si>
  <si>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</si>
  <si>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</si>
  <si>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</si>
  <si>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</si>
  <si>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</si>
  <si>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</si>
  <si>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</si>
  <si>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</si>
  <si>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</si>
  <si>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</si>
  <si>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</si>
  <si>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</si>
  <si>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</si>
  <si>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</si>
  <si>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</si>
  <si>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</si>
  <si>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</si>
  <si>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</si>
  <si>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</si>
  <si>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</si>
  <si>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</si>
  <si>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</si>
  <si>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</si>
  <si>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</si>
  <si>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</si>
  <si>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</si>
  <si>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</si>
  <si>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</si>
  <si>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</si>
  <si>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</si>
  <si>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</si>
  <si>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</si>
  <si>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</si>
  <si>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</si>
  <si>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</si>
  <si>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</si>
  <si>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</si>
  <si>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</si>
  <si>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</si>
  <si>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</si>
  <si>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</si>
  <si>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</si>
  <si>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</si>
  <si>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</si>
  <si>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</si>
  <si>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</si>
  <si>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</si>
  <si>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</si>
  <si>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</si>
  <si>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</si>
  <si>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</si>
  <si>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</si>
  <si>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</si>
  <si>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</si>
  <si>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</si>
  <si>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</si>
  <si>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</si>
  <si>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</si>
  <si>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</si>
  <si>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</si>
  <si>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</si>
  <si>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</si>
  <si>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</si>
  <si>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</si>
  <si>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</si>
  <si>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</si>
  <si>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</si>
  <si>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</si>
  <si>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</si>
  <si>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</si>
  <si>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</si>
  <si>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</si>
  <si>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</si>
  <si>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</si>
  <si>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</si>
  <si>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</si>
  <si>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</si>
  <si>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</si>
  <si>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</si>
  <si>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</si>
  <si>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</si>
  <si>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</si>
  <si>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</si>
  <si>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</si>
  <si>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</si>
  <si>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</si>
  <si>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</si>
  <si>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</si>
  <si>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</si>
  <si>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</si>
  <si>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</si>
  <si>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</si>
  <si>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</si>
  <si>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</si>
  <si>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</si>
  <si>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</si>
  <si>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</si>
  <si>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</si>
  <si>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</si>
  <si>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</si>
  <si>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</si>
  <si>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</si>
  <si>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</si>
  <si>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</si>
  <si>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</si>
  <si>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</si>
  <si>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</si>
  <si>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</si>
  <si>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</si>
  <si>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</si>
  <si>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</si>
  <si>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</si>
  <si>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</si>
  <si>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</si>
  <si>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</si>
  <si>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</si>
  <si>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</si>
  <si>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</si>
  <si>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</si>
  <si>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</si>
  <si>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</si>
  <si>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</si>
  <si>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</si>
  <si>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</si>
  <si>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</si>
  <si>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</si>
  <si>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</si>
  <si>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</si>
  <si>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</si>
  <si>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</si>
  <si>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</si>
  <si>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</si>
  <si>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</si>
  <si>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</si>
  <si>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</si>
  <si>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</si>
  <si>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</si>
  <si>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</si>
  <si>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</si>
  <si>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</si>
  <si>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</si>
  <si>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</si>
  <si>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</si>
  <si>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</si>
  <si>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</si>
  <si>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</si>
  <si>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</si>
  <si>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</si>
  <si>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</si>
  <si>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</si>
  <si>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</si>
  <si>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</si>
  <si>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</si>
  <si>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</si>
  <si>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</si>
  <si>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</si>
  <si>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</si>
  <si>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</si>
  <si>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</si>
  <si>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</si>
  <si>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</si>
  <si>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</si>
  <si>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</si>
  <si>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</si>
  <si>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</si>
  <si>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</si>
  <si>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</si>
  <si>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</si>
  <si>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</si>
  <si>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</si>
  <si>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</si>
  <si>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</si>
  <si>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</si>
  <si>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</si>
  <si>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</si>
  <si>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</si>
  <si>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</si>
  <si>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</si>
  <si>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</si>
  <si>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</si>
  <si>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</si>
  <si>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</si>
  <si>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</si>
  <si>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</si>
  <si>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</si>
  <si>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</si>
  <si>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</si>
  <si>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</si>
  <si>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</si>
  <si>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</si>
  <si>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</si>
  <si>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</si>
  <si>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</si>
  <si>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</si>
  <si>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</si>
  <si>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</si>
  <si>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</si>
  <si>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</si>
  <si>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</si>
  <si>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</si>
  <si>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</si>
  <si>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</si>
  <si>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</si>
  <si>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</si>
  <si>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</si>
  <si>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</si>
  <si>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</si>
  <si>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</si>
  <si>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</si>
  <si>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</si>
  <si>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</si>
  <si>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</si>
  <si>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</si>
  <si>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</si>
  <si>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</si>
  <si>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</si>
  <si>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</si>
  <si>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</si>
  <si>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</si>
  <si>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</si>
  <si>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</si>
  <si>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</si>
  <si>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</si>
  <si>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</si>
  <si>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</si>
  <si>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</si>
  <si>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</si>
  <si>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</si>
  <si>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</si>
  <si>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</si>
  <si>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</si>
  <si>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</si>
  <si>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</si>
  <si>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</si>
  <si>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</si>
  <si>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</si>
  <si>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</si>
  <si>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</si>
  <si>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</si>
  <si>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</si>
  <si>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</si>
  <si>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</si>
  <si>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</si>
  <si>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</si>
  <si>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</si>
  <si>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</si>
  <si>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</si>
  <si>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</si>
  <si>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</si>
  <si>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</si>
  <si>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</si>
  <si>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</si>
  <si>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</si>
  <si>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</si>
  <si>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</si>
  <si>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</si>
  <si>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</si>
  <si>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</si>
  <si>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</si>
  <si>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</si>
  <si>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</si>
  <si>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</si>
  <si>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</si>
  <si>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</si>
  <si>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</si>
  <si>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</si>
  <si>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</si>
  <si>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</si>
  <si>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</si>
  <si>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</si>
  <si>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</si>
  <si>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</si>
  <si>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</si>
  <si>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</si>
  <si>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</si>
  <si>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</si>
  <si>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</si>
  <si>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</si>
  <si>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</si>
  <si>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</si>
  <si>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</si>
  <si>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</si>
  <si>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</si>
  <si>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</si>
  <si>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</si>
  <si>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</si>
  <si>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</si>
  <si>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</si>
  <si>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</si>
  <si>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</si>
  <si>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</si>
  <si>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</si>
  <si>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</si>
  <si>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</si>
  <si>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</si>
  <si>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</si>
  <si>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</si>
  <si>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</si>
  <si>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</si>
  <si>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</si>
  <si>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</si>
  <si>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</si>
  <si>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</si>
  <si>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</si>
  <si>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</si>
  <si>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</si>
  <si>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</si>
  <si>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</si>
  <si>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</si>
  <si>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</si>
  <si>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</si>
  <si>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</si>
  <si>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</si>
  <si>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</si>
  <si>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</si>
  <si>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</si>
  <si>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</si>
  <si>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</si>
  <si>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</si>
  <si>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</si>
  <si>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</si>
  <si>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</si>
  <si>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</si>
  <si>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</si>
  <si>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</si>
  <si>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</si>
  <si>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</si>
  <si>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</si>
  <si>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</si>
  <si>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</si>
  <si>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</si>
  <si>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</si>
  <si>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</si>
  <si>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</si>
  <si>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</si>
  <si>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</si>
  <si>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</si>
  <si>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</si>
  <si>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</si>
  <si>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</si>
  <si>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</si>
  <si>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</si>
  <si>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</si>
  <si>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</si>
  <si>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</si>
  <si>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</si>
  <si>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</si>
  <si>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</si>
  <si>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</si>
  <si>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</si>
  <si>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</si>
  <si>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</si>
  <si>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</si>
  <si>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</si>
  <si>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</si>
  <si>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</si>
  <si>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</si>
  <si>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</si>
  <si>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</si>
  <si>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</si>
  <si>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</si>
  <si>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</si>
  <si>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</si>
  <si>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</si>
  <si>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</si>
  <si>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</si>
  <si>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</si>
  <si>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</si>
  <si>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</si>
  <si>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</si>
  <si>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</si>
  <si>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</si>
  <si>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</si>
  <si>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</si>
  <si>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</si>
  <si>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</si>
  <si>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</si>
  <si>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</si>
  <si>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</si>
  <si>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</si>
  <si>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</si>
  <si>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</si>
  <si>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</si>
  <si>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</si>
  <si>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</si>
  <si>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</si>
  <si>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</si>
  <si>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</si>
  <si>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</si>
  <si>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</si>
  <si>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</si>
  <si>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</si>
  <si>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</si>
  <si>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</si>
  <si>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</si>
  <si>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</si>
  <si>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</si>
  <si>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</si>
  <si>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</si>
  <si>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</si>
  <si>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</si>
  <si>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</si>
  <si>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</si>
  <si>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</si>
  <si>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</si>
  <si>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</si>
  <si>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</si>
  <si>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</si>
  <si>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</si>
  <si>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</si>
  <si>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</si>
  <si>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</si>
  <si>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</si>
  <si>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</si>
  <si>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</si>
  <si>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</si>
  <si>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</si>
  <si>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</si>
  <si>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</si>
  <si>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</si>
  <si>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</si>
  <si>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</si>
  <si>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</si>
  <si>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</si>
  <si>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</si>
  <si>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</si>
  <si>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</si>
  <si>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</si>
  <si>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</si>
  <si>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</si>
  <si>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</si>
  <si>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</si>
  <si>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</si>
  <si>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</si>
  <si>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</si>
  <si>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</si>
  <si>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</si>
  <si>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</si>
  <si>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</si>
  <si>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</si>
  <si>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</si>
  <si>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</si>
  <si>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</si>
  <si>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</si>
  <si>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</si>
  <si>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</si>
  <si>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</si>
  <si>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</si>
  <si>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</si>
  <si>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</si>
  <si>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</si>
  <si>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</si>
  <si>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</si>
  <si>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</si>
  <si>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</si>
  <si>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</si>
  <si>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</si>
  <si>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</si>
  <si>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</si>
  <si>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</si>
  <si>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</si>
  <si>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</si>
  <si>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</si>
  <si>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</si>
  <si>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</si>
  <si>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</si>
  <si>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</si>
  <si>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</si>
  <si>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</si>
  <si>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</si>
  <si>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</si>
  <si>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</si>
  <si>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</si>
  <si>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</si>
  <si>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</si>
  <si>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</si>
  <si>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</si>
  <si>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</si>
  <si>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</si>
  <si>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</si>
  <si>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</si>
  <si>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</si>
  <si>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</si>
  <si>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</si>
  <si>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</si>
  <si>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</si>
  <si>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</si>
  <si>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</si>
  <si>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</si>
  <si>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</si>
  <si>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</si>
  <si>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</si>
  <si>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</si>
  <si>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</si>
  <si>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</si>
  <si>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</si>
  <si>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</si>
  <si>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</si>
  <si>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</si>
  <si>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</si>
  <si>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</si>
  <si>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</si>
  <si>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</si>
  <si>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</si>
  <si>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</si>
  <si>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</si>
  <si>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</si>
  <si>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</si>
  <si>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</si>
  <si>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</si>
  <si>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</si>
  <si>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</si>
  <si>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</si>
  <si>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</si>
  <si>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</si>
  <si>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</si>
  <si>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</si>
  <si>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</si>
  <si>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</si>
  <si>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</si>
  <si>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</si>
  <si>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</si>
  <si>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</si>
  <si>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</si>
  <si>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</si>
  <si>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</si>
  <si>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</si>
  <si>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</si>
  <si>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</si>
  <si>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</si>
  <si>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</si>
  <si>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</si>
  <si>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</si>
  <si>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</si>
  <si>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</si>
  <si>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</si>
  <si>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</si>
  <si>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</si>
  <si>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</si>
  <si>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</si>
  <si>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</si>
  <si>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</si>
  <si>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</si>
  <si>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</si>
  <si>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</si>
  <si>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</si>
  <si>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</si>
  <si>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</si>
  <si>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</si>
  <si>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</si>
  <si>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</si>
  <si>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</si>
  <si>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</si>
  <si>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</si>
  <si>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</si>
  <si>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</si>
  <si>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</si>
  <si>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</si>
  <si>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</si>
  <si>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</si>
  <si>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</si>
  <si>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</si>
  <si>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</si>
  <si>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</si>
  <si>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</si>
  <si>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</si>
  <si>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</si>
  <si>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</si>
  <si>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</si>
  <si>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</si>
  <si>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</si>
  <si>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</si>
  <si>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</si>
  <si>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</si>
  <si>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</si>
  <si>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</si>
  <si>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</si>
  <si>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</si>
  <si>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</si>
  <si>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</si>
  <si>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</si>
  <si>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</si>
  <si>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</si>
  <si>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</si>
  <si>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</si>
  <si>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</si>
  <si>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</si>
  <si>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</si>
  <si>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</si>
  <si>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</si>
  <si>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</si>
  <si>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</si>
  <si>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</si>
  <si>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</si>
  <si>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</si>
  <si>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</si>
  <si>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</si>
  <si>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</si>
  <si>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</si>
  <si>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</si>
  <si>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</si>
  <si>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</si>
  <si>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</si>
  <si>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</si>
  <si>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</si>
  <si>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</si>
  <si>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</si>
  <si>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</si>
  <si>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</si>
  <si>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</si>
  <si>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</si>
  <si>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</si>
  <si>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</si>
  <si>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</si>
  <si>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</si>
  <si>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</si>
  <si>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</si>
  <si>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</si>
  <si>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</si>
  <si>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</si>
  <si>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</si>
  <si>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</si>
  <si>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</si>
  <si>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</si>
  <si>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</si>
  <si>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</si>
  <si>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</si>
  <si>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</si>
  <si>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</si>
  <si>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</si>
  <si>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</si>
  <si>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</si>
  <si>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</si>
  <si>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</si>
  <si>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</si>
  <si>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</si>
  <si>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</si>
  <si>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</si>
  <si>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</si>
  <si>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</si>
  <si>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</si>
  <si>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</si>
  <si>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</si>
  <si>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</si>
  <si>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</si>
  <si>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</si>
  <si>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</si>
  <si>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</si>
  <si>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</si>
  <si>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</si>
  <si>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</si>
  <si>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</si>
  <si>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</si>
  <si>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</si>
  <si>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</si>
  <si>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</si>
  <si>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</si>
  <si>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</si>
  <si>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</si>
  <si>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</si>
  <si>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</si>
  <si>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</si>
  <si>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</si>
  <si>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</si>
  <si>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</si>
  <si>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</si>
  <si>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</si>
  <si>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</si>
  <si>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</si>
  <si>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</si>
  <si>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</si>
  <si>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</si>
  <si>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</si>
  <si>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</si>
  <si>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</si>
  <si>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</si>
  <si>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</si>
  <si>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</si>
  <si>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</si>
  <si>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</si>
  <si>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</si>
  <si>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</si>
  <si>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</si>
  <si>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</si>
  <si>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</si>
  <si>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</si>
  <si>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</si>
  <si>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</si>
  <si>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</si>
  <si>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</si>
  <si>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</si>
  <si>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</si>
  <si>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</si>
  <si>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</si>
  <si>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</si>
  <si>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</si>
  <si>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</si>
  <si>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</si>
  <si>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</si>
  <si>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</si>
  <si>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</si>
  <si>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</si>
  <si>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</si>
  <si>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</si>
  <si>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</si>
  <si>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</si>
  <si>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</si>
  <si>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</si>
  <si>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</si>
  <si>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</si>
  <si>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</si>
  <si>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</si>
  <si>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</si>
  <si>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</si>
  <si>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</si>
  <si>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</si>
  <si>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</si>
  <si>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</si>
  <si>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</si>
  <si>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</si>
  <si>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</si>
  <si>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</si>
  <si>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</si>
  <si>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</si>
  <si>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</si>
  <si>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</si>
  <si>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</si>
  <si>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</si>
  <si>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</si>
  <si>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</si>
  <si>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</si>
  <si>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</si>
  <si>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</si>
  <si>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</si>
  <si>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</si>
  <si>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</si>
  <si>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</si>
  <si>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</si>
  <si>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</si>
  <si>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</si>
  <si>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</si>
  <si>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</si>
  <si>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</si>
  <si>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</si>
  <si>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</si>
  <si>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</si>
  <si>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</si>
  <si>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</si>
  <si>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</si>
  <si>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</si>
  <si>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</si>
  <si>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</si>
  <si>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</si>
  <si>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</si>
  <si>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</si>
  <si>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</si>
  <si>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</si>
  <si>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</si>
  <si>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</si>
  <si>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</si>
  <si>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</si>
  <si>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</si>
  <si>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</si>
  <si>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</si>
  <si>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</si>
  <si>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</si>
  <si>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</si>
  <si>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</si>
  <si>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</si>
  <si>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</si>
  <si>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</si>
  <si>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</si>
  <si>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</si>
  <si>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</si>
  <si>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</si>
  <si>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</si>
  <si>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</si>
  <si>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</si>
  <si>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</si>
  <si>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</si>
  <si>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</si>
  <si>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</si>
  <si>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</si>
  <si>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</si>
  <si>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</si>
  <si>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</si>
  <si>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</si>
  <si>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</si>
  <si>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</si>
  <si>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</si>
  <si>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</si>
  <si>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</si>
  <si>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</si>
  <si>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</si>
  <si>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</si>
  <si>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</si>
  <si>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</si>
  <si>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</si>
  <si>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</si>
  <si>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</si>
  <si>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</si>
  <si>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</si>
  <si>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</si>
  <si>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</si>
  <si>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</si>
  <si>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</si>
  <si>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</si>
  <si>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</si>
  <si>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</si>
  <si>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</si>
  <si>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</si>
  <si>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</si>
  <si>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</si>
  <si>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</si>
  <si>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</si>
  <si>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</si>
  <si>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</si>
  <si>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</si>
  <si>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</si>
  <si>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</si>
  <si>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</si>
  <si>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</si>
  <si>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</si>
  <si>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</si>
  <si>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</si>
  <si>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</si>
  <si>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</si>
  <si>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</si>
  <si>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</si>
  <si>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</si>
  <si>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</si>
  <si>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</si>
  <si>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</si>
  <si>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</si>
  <si>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</si>
  <si>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</si>
  <si>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</si>
  <si>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</si>
  <si>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</si>
  <si>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</si>
  <si>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</si>
  <si>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</si>
  <si>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</si>
  <si>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</si>
  <si>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</si>
  <si>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</si>
  <si>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</si>
  <si>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</si>
  <si>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</si>
  <si>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</si>
  <si>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</si>
  <si>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</si>
  <si>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</si>
  <si>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</si>
  <si>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</si>
  <si>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</si>
  <si>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</si>
  <si>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</si>
  <si>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</si>
  <si>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</si>
  <si>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</si>
  <si>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</si>
  <si>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</si>
  <si>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</si>
  <si>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</si>
  <si>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</si>
  <si>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</si>
  <si>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</si>
  <si>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</si>
  <si>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</si>
  <si>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</si>
  <si>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</si>
  <si>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</si>
  <si>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</si>
  <si>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</si>
  <si>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</si>
  <si>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</si>
  <si>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</si>
  <si>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</si>
  <si>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</si>
  <si>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</si>
  <si>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</si>
  <si>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</si>
  <si>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</si>
  <si>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</si>
  <si>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</si>
  <si>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</si>
  <si>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</si>
  <si>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</si>
  <si>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</si>
  <si>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</si>
  <si>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</si>
  <si>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</si>
  <si>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</si>
  <si>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</si>
  <si>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</si>
  <si>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</si>
  <si>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</si>
  <si>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</si>
  <si>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</si>
  <si>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</si>
  <si>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</si>
  <si>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</si>
  <si>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</si>
  <si>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</si>
  <si>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</si>
  <si>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</si>
  <si>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</si>
  <si>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</si>
  <si>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</si>
  <si>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</si>
  <si>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</si>
  <si>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</si>
  <si>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</si>
  <si>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</si>
  <si>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</si>
  <si>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</si>
  <si>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</si>
  <si>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</si>
  <si>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</si>
  <si>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</si>
  <si>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</si>
  <si>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</si>
  <si>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</si>
  <si>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</si>
  <si>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</si>
  <si>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</si>
  <si>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</si>
  <si>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</si>
  <si>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</si>
  <si>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</si>
  <si>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</si>
  <si>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</si>
  <si>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</si>
  <si>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</si>
  <si>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</si>
  <si>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</si>
  <si>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</si>
  <si>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</si>
  <si>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</si>
  <si>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</si>
  <si>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</si>
  <si>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</si>
  <si>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</si>
  <si>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</si>
  <si>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</si>
  <si>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</si>
  <si>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</si>
  <si>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</si>
  <si>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</si>
  <si>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</si>
  <si>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</si>
  <si>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</si>
  <si>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</si>
  <si>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</si>
  <si>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</si>
  <si>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</si>
  <si>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</si>
  <si>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</si>
  <si>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</si>
  <si>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</si>
  <si>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</si>
  <si>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</si>
  <si>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</si>
  <si>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</si>
  <si>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</si>
  <si>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</si>
  <si>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</si>
  <si>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</si>
  <si>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</si>
  <si>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</si>
  <si>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</si>
  <si>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</si>
  <si>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</si>
  <si>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</si>
  <si>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</si>
  <si>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</si>
  <si>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</si>
  <si>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</si>
  <si>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</si>
  <si>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</si>
  <si>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</si>
  <si>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</si>
  <si>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</si>
  <si>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</si>
  <si>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</si>
  <si>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</si>
  <si>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</si>
  <si>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</si>
  <si>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</si>
  <si>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</si>
  <si>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</si>
  <si>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</si>
  <si>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</si>
  <si>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</si>
  <si>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</si>
  <si>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</si>
  <si>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</si>
  <si>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</si>
  <si>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</si>
  <si>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</si>
  <si>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</si>
  <si>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</si>
  <si>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</si>
  <si>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</si>
  <si>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</si>
  <si>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</si>
  <si>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</si>
  <si>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</si>
  <si>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</si>
  <si>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</si>
  <si>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</si>
  <si>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</si>
  <si>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</si>
  <si>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</si>
  <si>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</si>
  <si>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</si>
  <si>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</si>
  <si>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</si>
  <si>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</si>
  <si>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</si>
  <si>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</si>
  <si>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</si>
  <si>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</si>
  <si>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</si>
  <si>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</si>
  <si>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</si>
  <si>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</si>
  <si>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</si>
  <si>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</si>
  <si>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</si>
  <si>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</si>
  <si>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</si>
  <si>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</si>
  <si>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</si>
  <si>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</si>
  <si>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</si>
  <si>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</si>
  <si>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</si>
  <si>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</si>
  <si>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</si>
  <si>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</si>
  <si>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</si>
  <si>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</si>
  <si>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</si>
  <si>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</si>
  <si>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</si>
  <si>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</si>
  <si>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</si>
  <si>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</si>
  <si>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</si>
  <si>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</si>
  <si>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</si>
  <si>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</si>
  <si>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</si>
  <si>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</si>
  <si>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</si>
  <si>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</si>
  <si>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</si>
  <si>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</si>
  <si>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</si>
  <si>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</si>
  <si>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</si>
  <si>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</si>
  <si>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</si>
  <si>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</si>
  <si>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</si>
  <si>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</si>
  <si>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</si>
  <si>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</si>
  <si>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</si>
  <si>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</si>
  <si>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</si>
  <si>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</si>
  <si>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</si>
  <si>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</si>
  <si>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</si>
  <si>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</si>
  <si>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</si>
  <si>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</si>
  <si>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</si>
  <si>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</si>
  <si>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</si>
  <si>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</si>
  <si>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</si>
  <si>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</si>
  <si>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</si>
  <si>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</si>
  <si>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</si>
  <si>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</si>
  <si>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</si>
  <si>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</si>
  <si>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</si>
  <si>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</si>
  <si>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</si>
  <si>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</si>
  <si>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</si>
  <si>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</si>
  <si>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</si>
  <si>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</si>
  <si>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</si>
  <si>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</si>
  <si>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</si>
  <si>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</si>
  <si>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</si>
  <si>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</si>
  <si>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</si>
  <si>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</si>
  <si>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</si>
  <si>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</si>
  <si>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</si>
  <si>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</si>
  <si>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</si>
  <si>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</si>
  <si>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</si>
  <si>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</si>
  <si>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</si>
  <si>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</si>
  <si>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</si>
  <si>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</si>
  <si>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</si>
  <si>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</si>
  <si>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</si>
  <si>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</si>
  <si>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</si>
  <si>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</si>
  <si>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</si>
  <si>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</si>
  <si>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</si>
  <si>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</si>
  <si>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</si>
  <si>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</si>
  <si>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</si>
  <si>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</si>
  <si>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</si>
  <si>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</si>
  <si>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</si>
  <si>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</si>
  <si>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</si>
  <si>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</si>
  <si>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</si>
  <si>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</si>
  <si>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</si>
  <si>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</si>
  <si>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</si>
  <si>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</si>
  <si>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</si>
  <si>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</si>
  <si>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</si>
  <si>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</si>
  <si>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</si>
  <si>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</si>
  <si>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</si>
  <si>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</si>
  <si>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</si>
  <si>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</si>
  <si>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</si>
  <si>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</si>
  <si>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</si>
  <si>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</si>
  <si>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</si>
  <si>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</si>
  <si>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</si>
  <si>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</si>
  <si>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</si>
  <si>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</si>
  <si>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</si>
  <si>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</si>
  <si>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</si>
  <si>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</si>
  <si>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</si>
  <si>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</si>
  <si>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</si>
  <si>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</si>
  <si>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</si>
  <si>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</si>
  <si>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</si>
  <si>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</si>
  <si>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</si>
  <si>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</si>
  <si>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</si>
  <si>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</si>
  <si>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</si>
  <si>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</si>
  <si>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</si>
  <si>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</si>
  <si>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</si>
  <si>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</si>
  <si>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</si>
  <si>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</si>
  <si>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</si>
  <si>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</si>
  <si>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</si>
  <si>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</si>
  <si>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</si>
  <si>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</si>
  <si>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</si>
  <si>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</si>
  <si>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</si>
  <si>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</si>
  <si>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</si>
  <si>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</si>
  <si>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</si>
  <si>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</si>
  <si>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</si>
  <si>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</si>
  <si>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</si>
  <si>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</si>
  <si>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</si>
  <si>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</si>
  <si>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</si>
  <si>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</si>
  <si>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</si>
  <si>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</si>
  <si>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</si>
  <si>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</si>
  <si>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</si>
  <si>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</si>
  <si>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</si>
  <si>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</si>
  <si>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</si>
  <si>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</si>
  <si>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</si>
  <si>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</si>
  <si>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</si>
  <si>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</si>
  <si>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</si>
  <si>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</si>
  <si>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</si>
  <si>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</si>
  <si>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</si>
  <si>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</si>
  <si>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</si>
  <si>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</si>
  <si>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</si>
  <si>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</si>
  <si>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</si>
  <si>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</si>
  <si>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</si>
  <si>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</si>
  <si>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</si>
  <si>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</si>
  <si>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</si>
  <si>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</si>
  <si>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</si>
  <si>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</si>
  <si>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</si>
  <si>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</si>
  <si>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</si>
  <si>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</si>
  <si>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</si>
  <si>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</si>
  <si>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</si>
  <si>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</si>
  <si>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</si>
  <si>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</si>
  <si>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</si>
  <si>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</si>
  <si>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</si>
  <si>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</si>
  <si>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</si>
  <si>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</si>
  <si>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</si>
  <si>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</si>
  <si>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</si>
  <si>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</si>
  <si>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</si>
  <si>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</si>
  <si>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</si>
  <si>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</si>
  <si>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</si>
  <si>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</si>
  <si>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</si>
  <si>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</si>
  <si>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</si>
  <si>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</si>
  <si>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</si>
  <si>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</si>
  <si>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</si>
  <si>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</si>
  <si>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</si>
  <si>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</si>
  <si>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</si>
  <si>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</si>
  <si>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</si>
  <si>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</si>
  <si>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</si>
  <si>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</si>
  <si>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</si>
  <si>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</si>
  <si>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</si>
  <si>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</si>
  <si>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</si>
  <si>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</si>
  <si>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</si>
  <si>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</si>
  <si>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</si>
  <si>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</si>
  <si>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</si>
  <si>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</si>
  <si>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</si>
  <si>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</si>
  <si>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</si>
  <si>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</si>
  <si>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</si>
  <si>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</si>
  <si>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</si>
  <si>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</si>
  <si>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</si>
  <si>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</si>
  <si>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</si>
  <si>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</si>
  <si>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</si>
  <si>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</si>
  <si>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</si>
  <si>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</si>
  <si>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</si>
  <si>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</si>
  <si>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</si>
  <si>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</si>
  <si>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</si>
  <si>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</si>
  <si>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</si>
  <si>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</si>
  <si>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</si>
  <si>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</si>
  <si>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</si>
  <si>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</si>
  <si>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</si>
  <si>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</si>
  <si>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</si>
  <si>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</si>
  <si>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</si>
  <si>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</si>
  <si>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</si>
  <si>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</si>
  <si>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</si>
  <si>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</si>
  <si>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</si>
  <si>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</si>
  <si>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</si>
  <si>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</si>
  <si>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</si>
  <si>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</si>
  <si>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</si>
  <si>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</si>
  <si>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</si>
  <si>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</si>
  <si>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</si>
  <si>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</si>
  <si>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</si>
  <si>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</si>
  <si>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</si>
  <si>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</si>
  <si>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</si>
  <si>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</si>
  <si>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</si>
  <si>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</si>
  <si>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</si>
  <si>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</si>
  <si>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</si>
  <si>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</si>
  <si>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</si>
  <si>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</si>
  <si>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</si>
  <si>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</si>
  <si>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</si>
  <si>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</si>
  <si>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</si>
  <si>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</si>
  <si>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</si>
  <si>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</si>
  <si>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</si>
  <si>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</si>
  <si>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</si>
  <si>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</si>
  <si>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</si>
  <si>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</si>
  <si>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</si>
  <si>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</si>
  <si>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</si>
  <si>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</si>
  <si>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</si>
  <si>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</si>
  <si>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</si>
  <si>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</si>
  <si>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</si>
  <si>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</si>
  <si>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</si>
  <si>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</si>
  <si>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</si>
  <si>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</si>
  <si>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</si>
  <si>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</si>
  <si>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</si>
  <si>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</si>
  <si>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</si>
  <si>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</si>
  <si>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</si>
  <si>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</si>
  <si>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</si>
  <si>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</si>
  <si>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</si>
  <si>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</si>
  <si>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</si>
  <si>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</si>
  <si>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</si>
  <si>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</si>
  <si>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</si>
  <si>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</si>
  <si>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</si>
  <si>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</si>
  <si>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</si>
  <si>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</si>
  <si>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</si>
  <si>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</si>
  <si>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</si>
  <si>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</si>
  <si>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</si>
  <si>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</si>
  <si>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</si>
  <si>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</si>
  <si>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</si>
  <si>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</si>
  <si>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</si>
  <si>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</si>
  <si>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</si>
  <si>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</si>
  <si>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</si>
  <si>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</si>
  <si>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</si>
  <si>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</si>
  <si>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</si>
  <si>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</si>
  <si>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</si>
  <si>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</si>
  <si>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</si>
  <si>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</si>
  <si>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</si>
  <si>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</si>
  <si>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</si>
  <si>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</si>
  <si>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</si>
  <si>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</si>
  <si>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</si>
  <si>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</si>
  <si>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</si>
  <si>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</si>
  <si>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</si>
  <si>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</si>
  <si>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</si>
  <si>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</si>
  <si>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</si>
  <si>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</si>
  <si>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</si>
  <si>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</si>
  <si>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</si>
  <si>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</si>
  <si>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</si>
  <si>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</si>
  <si>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</si>
  <si>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</si>
  <si>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</si>
  <si>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</si>
  <si>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</si>
  <si>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</si>
  <si>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</si>
  <si>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</si>
  <si>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</si>
  <si>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</si>
  <si>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</si>
  <si>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</si>
  <si>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</si>
  <si>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</si>
  <si>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</si>
  <si>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</si>
  <si>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</si>
  <si>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</si>
  <si>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</si>
  <si>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</si>
  <si>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</si>
  <si>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</si>
  <si>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</si>
  <si>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</si>
  <si>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</si>
  <si>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</si>
  <si>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</si>
  <si>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</si>
  <si>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</si>
  <si>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</si>
  <si>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</si>
  <si>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</si>
  <si>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</si>
  <si>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</si>
  <si>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</si>
  <si>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</si>
  <si>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</si>
  <si>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</si>
  <si>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</si>
  <si>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</si>
  <si>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</si>
  <si>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</si>
  <si>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</si>
  <si>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</si>
  <si>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</si>
  <si>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</si>
  <si>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</si>
  <si>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</si>
  <si>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</si>
  <si>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</si>
  <si>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</si>
  <si>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</si>
  <si>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</si>
  <si>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</si>
  <si>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</si>
  <si>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</si>
  <si>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</si>
  <si>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</si>
  <si>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</si>
  <si>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</si>
  <si>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</si>
  <si>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</si>
  <si>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</si>
  <si>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</si>
  <si>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</si>
  <si>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</si>
  <si>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</si>
  <si>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</si>
  <si>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</si>
  <si>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</si>
  <si>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</si>
  <si>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</si>
  <si>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</si>
  <si>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</si>
  <si>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</si>
  <si>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</si>
  <si>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</si>
  <si>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</si>
  <si>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</si>
  <si>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</si>
  <si>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</si>
  <si>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</si>
  <si>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</si>
  <si>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</si>
  <si>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</si>
  <si>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</si>
  <si>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</si>
  <si>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</si>
  <si>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</si>
  <si>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</si>
  <si>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</si>
  <si>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</si>
  <si>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</si>
  <si>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</si>
  <si>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</si>
  <si>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</si>
  <si>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</si>
  <si>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</si>
  <si>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</si>
  <si>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</si>
  <si>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</si>
  <si>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</si>
  <si>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</si>
  <si>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</si>
  <si>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</si>
  <si>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</si>
  <si>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</si>
  <si>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</si>
  <si>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</si>
  <si>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</si>
  <si>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</si>
  <si>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</si>
  <si>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</si>
  <si>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</si>
  <si>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</si>
  <si>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</si>
  <si>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</si>
  <si>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</si>
  <si>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</si>
  <si>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</si>
  <si>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</si>
  <si>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</si>
  <si>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</si>
  <si>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</si>
  <si>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</si>
  <si>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</si>
  <si>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</si>
  <si>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</si>
  <si>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</si>
  <si>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</si>
  <si>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</si>
  <si>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</si>
  <si>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</si>
  <si>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</si>
  <si>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</si>
  <si>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</si>
  <si>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</si>
  <si>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</si>
  <si>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</si>
  <si>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</si>
  <si>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</si>
  <si>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</si>
  <si>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</si>
  <si>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</si>
  <si>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</si>
  <si>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</si>
  <si>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</si>
  <si>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</si>
  <si>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</si>
  <si>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</si>
  <si>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</si>
  <si>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</si>
  <si>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</si>
  <si>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</si>
  <si>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</si>
  <si>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</si>
  <si>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</si>
  <si>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</si>
  <si>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</si>
  <si>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</si>
  <si>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</si>
  <si>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</si>
  <si>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</si>
  <si>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</si>
  <si>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</si>
  <si>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</si>
  <si>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</si>
  <si>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</si>
  <si>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</si>
  <si>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</si>
  <si>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</si>
  <si>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</si>
  <si>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</si>
  <si>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</si>
  <si>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</si>
  <si>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</si>
  <si>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</si>
  <si>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</si>
  <si>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</si>
  <si>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</si>
  <si>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</si>
  <si>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</si>
  <si>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</si>
  <si>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</si>
  <si>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</si>
  <si>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</si>
  <si>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</si>
  <si>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</si>
  <si>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</si>
  <si>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</si>
  <si>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</si>
  <si>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</si>
  <si>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</si>
  <si>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</si>
  <si>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</si>
  <si>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</si>
  <si>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</si>
  <si>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</si>
  <si>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</si>
  <si>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</si>
  <si>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</si>
  <si>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</si>
  <si>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</si>
  <si>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</si>
  <si>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</si>
  <si>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</si>
  <si>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</si>
  <si>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</si>
  <si>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</si>
  <si>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</si>
  <si>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</si>
  <si>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</si>
  <si>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</si>
  <si>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</si>
  <si>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</si>
  <si>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</si>
  <si>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</si>
  <si>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</si>
  <si>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</si>
  <si>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</si>
  <si>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</si>
  <si>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</si>
  <si>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</si>
  <si>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</si>
  <si>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</si>
  <si>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</si>
  <si>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</si>
  <si>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</si>
  <si>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</si>
  <si>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</si>
  <si>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</si>
  <si>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</si>
  <si>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</si>
  <si>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</si>
  <si>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</si>
  <si>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</si>
  <si>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</si>
  <si>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</si>
  <si>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</si>
  <si>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</si>
  <si>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</si>
  <si>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</si>
  <si>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</si>
  <si>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</si>
  <si>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</si>
  <si>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</si>
  <si>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</si>
  <si>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</si>
  <si>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</si>
  <si>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</si>
  <si>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</si>
  <si>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</si>
  <si>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</si>
  <si>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</si>
  <si>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</si>
  <si>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</si>
  <si>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</si>
  <si>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</si>
  <si>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</si>
  <si>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</si>
  <si>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</si>
  <si>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</si>
  <si>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</si>
  <si>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</si>
  <si>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</si>
  <si>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</si>
  <si>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</si>
  <si>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</si>
  <si>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</si>
  <si>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</si>
  <si>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</si>
  <si>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</si>
  <si>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</si>
  <si>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</si>
  <si>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</si>
  <si>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</si>
  <si>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</si>
  <si>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</si>
  <si>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</si>
  <si>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</si>
  <si>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</si>
  <si>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</si>
  <si>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</si>
  <si>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</si>
  <si>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</si>
  <si>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</si>
  <si>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</si>
  <si>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</si>
  <si>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</si>
  <si>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</si>
  <si>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</si>
  <si>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</si>
  <si>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</si>
  <si>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</si>
  <si>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</si>
  <si>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</si>
  <si>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</si>
  <si>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</si>
  <si>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</si>
  <si>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</si>
  <si>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</si>
  <si>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</si>
  <si>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</si>
  <si>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</si>
  <si>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</si>
  <si>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</si>
  <si>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</si>
  <si>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</si>
  <si>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</si>
  <si>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</si>
  <si>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</si>
  <si>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</si>
  <si>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</si>
  <si>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</si>
  <si>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</si>
  <si>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</si>
  <si>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</si>
  <si>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</si>
  <si>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</si>
  <si>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</si>
  <si>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</si>
  <si>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</si>
  <si>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</si>
  <si>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</si>
  <si>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</si>
  <si>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</si>
  <si>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</si>
  <si>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</si>
  <si>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</si>
  <si>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</si>
  <si>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</si>
  <si>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</si>
  <si>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</si>
  <si>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</si>
  <si>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</si>
  <si>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</si>
  <si>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</si>
  <si>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</si>
  <si>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</si>
  <si>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</si>
  <si>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</si>
  <si>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</si>
  <si>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</si>
  <si>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</si>
  <si>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</si>
  <si>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</si>
  <si>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</si>
  <si>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</si>
  <si>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</si>
  <si>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</si>
  <si>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</si>
  <si>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</si>
  <si>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</si>
  <si>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</si>
  <si>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</si>
  <si>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</si>
  <si>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</si>
  <si>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</si>
  <si>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</si>
  <si>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</si>
  <si>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</si>
  <si>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</si>
  <si>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</si>
  <si>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</si>
  <si>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</si>
  <si>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</si>
  <si>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</si>
  <si>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</si>
  <si>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</si>
  <si>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</si>
  <si>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</si>
  <si>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</si>
  <si>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</si>
  <si>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</si>
  <si>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</si>
  <si>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</si>
  <si>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</si>
  <si>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</si>
  <si>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</si>
  <si>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</si>
  <si>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</si>
  <si>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</si>
  <si>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</si>
  <si>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</si>
  <si>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</si>
  <si>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</si>
  <si>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</si>
  <si>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</si>
  <si>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</si>
  <si>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</si>
  <si>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</si>
  <si>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</si>
  <si>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</si>
  <si>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</si>
  <si>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</si>
  <si>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</si>
  <si>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</si>
  <si>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</si>
  <si>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</si>
  <si>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</si>
  <si>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</si>
  <si>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</si>
  <si>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</si>
  <si>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</si>
  <si>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</si>
  <si>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</si>
  <si>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</si>
  <si>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</si>
  <si>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</si>
  <si>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</si>
  <si>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</si>
  <si>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</si>
  <si>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</si>
  <si>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</si>
  <si>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</si>
  <si>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</si>
  <si>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</si>
  <si>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</si>
  <si>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</si>
  <si>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</si>
  <si>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</si>
  <si>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</si>
  <si>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</si>
  <si>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</si>
  <si>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</si>
  <si>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</si>
  <si>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</si>
  <si>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</si>
  <si>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</si>
  <si>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</si>
  <si>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</si>
  <si>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</si>
  <si>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</si>
  <si>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</si>
  <si>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</si>
  <si>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</si>
  <si>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</si>
  <si>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</si>
  <si>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</si>
  <si>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</si>
  <si>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</si>
  <si>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</si>
  <si>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</si>
  <si>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</si>
  <si>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</si>
  <si>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</si>
  <si>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</si>
  <si>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</si>
  <si>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</si>
  <si>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</si>
  <si>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</si>
  <si>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</si>
  <si>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</si>
  <si>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</si>
  <si>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</si>
  <si>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</si>
  <si>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</si>
  <si>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</si>
  <si>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</si>
  <si>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</si>
  <si>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</si>
  <si>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</si>
  <si>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</si>
  <si>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</si>
  <si>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</si>
  <si>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</si>
  <si>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</si>
  <si>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</si>
  <si>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</si>
  <si>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</si>
  <si>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</si>
  <si>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</si>
  <si>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</si>
  <si>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</si>
  <si>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</si>
  <si>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</si>
  <si>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</si>
  <si>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</si>
  <si>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</si>
  <si>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</si>
  <si>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</si>
  <si>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</si>
  <si>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</si>
  <si>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</si>
  <si>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</si>
  <si>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</si>
  <si>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</si>
  <si>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</si>
  <si>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</si>
  <si>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</si>
  <si>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</si>
  <si>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</si>
  <si>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</si>
  <si>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</si>
  <si>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</si>
  <si>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</si>
  <si>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</si>
  <si>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</si>
  <si>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</si>
  <si>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</si>
  <si>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</si>
  <si>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</si>
  <si>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</si>
  <si>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</si>
  <si>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</si>
  <si>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</si>
  <si>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</si>
  <si>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</si>
  <si>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</si>
  <si>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</si>
  <si>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</si>
  <si>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</si>
  <si>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</si>
  <si>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</si>
  <si>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</si>
  <si>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</si>
  <si>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</si>
  <si>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</si>
  <si>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</si>
  <si>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</si>
  <si>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</si>
  <si>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</si>
  <si>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</si>
  <si>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</si>
  <si>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</si>
  <si>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</si>
  <si>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</si>
  <si>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</si>
  <si>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</si>
  <si>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</si>
  <si>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</si>
  <si>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</si>
  <si>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</si>
  <si>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</si>
  <si>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</si>
  <si>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</si>
  <si>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</si>
  <si>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</si>
  <si>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</si>
  <si>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</si>
  <si>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</si>
  <si>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</si>
  <si>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</si>
  <si>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</si>
  <si>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</si>
  <si>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</si>
  <si>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</si>
  <si>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</si>
  <si>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</si>
  <si>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</si>
  <si>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</si>
  <si>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</si>
  <si>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</si>
  <si>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</si>
  <si>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</si>
  <si>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</si>
  <si>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</si>
  <si>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</si>
  <si>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</si>
  <si>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</si>
  <si>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</si>
  <si>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</si>
  <si>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</si>
  <si>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</si>
  <si>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</si>
  <si>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</si>
  <si>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</si>
  <si>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</si>
  <si>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</si>
  <si>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</si>
  <si>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</si>
  <si>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</si>
  <si>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</si>
  <si>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</si>
  <si>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</si>
  <si>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</si>
  <si>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</si>
  <si>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</si>
  <si>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</si>
  <si>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</si>
  <si>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</si>
  <si>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</si>
  <si>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</si>
  <si>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</si>
  <si>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</si>
  <si>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</si>
  <si>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</si>
  <si>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</si>
  <si>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</si>
  <si>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</si>
  <si>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</si>
  <si>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</si>
  <si>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</si>
  <si>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</si>
  <si>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</si>
  <si>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</si>
  <si>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</si>
  <si>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</si>
  <si>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</si>
  <si>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</si>
  <si>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</si>
  <si>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</si>
  <si>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</si>
  <si>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</si>
  <si>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</si>
  <si>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</si>
  <si>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</si>
  <si>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</si>
  <si>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</si>
  <si>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</si>
  <si>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</si>
  <si>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</si>
  <si>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</si>
  <si>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</si>
  <si>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</si>
  <si>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</si>
  <si>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</si>
  <si>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</si>
  <si>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</si>
  <si>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</si>
  <si>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</si>
  <si>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</si>
  <si>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</si>
  <si>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</si>
  <si>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</si>
  <si>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</si>
  <si>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</si>
  <si>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</si>
  <si>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</si>
  <si>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</si>
  <si>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</si>
  <si>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</si>
  <si>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</si>
  <si>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</si>
  <si>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</si>
  <si>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</si>
  <si>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</si>
  <si>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</si>
  <si>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</si>
  <si>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</si>
  <si>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</si>
  <si>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</si>
  <si>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</si>
  <si>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</si>
  <si>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</si>
  <si>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</si>
  <si>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</si>
  <si>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</si>
  <si>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</si>
  <si>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</si>
  <si>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</si>
  <si>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</si>
  <si>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</si>
  <si>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</si>
  <si>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</si>
  <si>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</si>
  <si>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</si>
  <si>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</si>
  <si>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</si>
  <si>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</si>
  <si>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</si>
  <si>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</si>
  <si>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</si>
  <si>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</si>
  <si>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</si>
  <si>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</si>
  <si>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</si>
  <si>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</si>
  <si>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</si>
  <si>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</si>
  <si>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</si>
  <si>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</si>
  <si>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</si>
  <si>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</si>
  <si>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</si>
  <si>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</si>
  <si>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</si>
  <si>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</si>
  <si>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</si>
  <si>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</si>
  <si>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</si>
  <si>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</si>
  <si>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</si>
  <si>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</si>
  <si>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</si>
  <si>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</si>
  <si>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</si>
  <si>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</si>
  <si>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</si>
  <si>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</si>
  <si>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</si>
  <si>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</si>
  <si>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</si>
  <si>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</si>
  <si>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</si>
  <si>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</si>
  <si>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</si>
  <si>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</si>
  <si>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</si>
  <si>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</si>
  <si>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</si>
  <si>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</si>
  <si>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</si>
  <si>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</si>
  <si>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</si>
  <si>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</si>
  <si>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</si>
  <si>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</si>
  <si>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</si>
  <si>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</si>
  <si>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</si>
  <si>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</si>
  <si>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</si>
  <si>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</si>
  <si>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</si>
  <si>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</si>
  <si>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</si>
  <si>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</si>
  <si>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</si>
  <si>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</si>
  <si>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</si>
  <si>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</si>
  <si>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</si>
  <si>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</si>
  <si>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</si>
  <si>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</si>
  <si>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</si>
  <si>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</si>
  <si>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</si>
  <si>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</si>
  <si>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</si>
  <si>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</si>
  <si>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</si>
  <si>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</si>
  <si>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</si>
  <si>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</si>
  <si>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</si>
  <si>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</si>
  <si>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</si>
  <si>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</si>
  <si>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</si>
  <si>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</si>
  <si>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</si>
  <si>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</si>
  <si>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</si>
  <si>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</si>
  <si>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</si>
  <si>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</si>
  <si>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</si>
  <si>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</si>
  <si>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</si>
  <si>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</si>
  <si>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</si>
  <si>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</si>
  <si>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</si>
  <si>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</si>
  <si>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</si>
  <si>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</si>
  <si>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</si>
  <si>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</si>
  <si>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</si>
  <si>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</si>
  <si>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</si>
  <si>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</si>
  <si>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</si>
  <si>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</si>
  <si>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</si>
  <si>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</si>
  <si>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</si>
  <si>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</si>
  <si>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</si>
  <si>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</si>
  <si>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</si>
  <si>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</si>
  <si>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</si>
  <si>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</si>
  <si>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</si>
  <si>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</si>
  <si>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</si>
  <si>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</si>
  <si>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</si>
  <si>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</si>
  <si>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</si>
  <si>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</si>
  <si>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</si>
  <si>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</si>
  <si>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</si>
  <si>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</si>
  <si>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</si>
  <si>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</si>
  <si>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</si>
  <si>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</si>
  <si>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</si>
  <si>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</si>
  <si>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</si>
  <si>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</si>
  <si>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</si>
  <si>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</si>
  <si>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</si>
  <si>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</si>
  <si>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</si>
  <si>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</si>
  <si>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</si>
  <si>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</si>
  <si>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</si>
  <si>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</si>
  <si>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</si>
  <si>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</si>
  <si>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</si>
  <si>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</si>
  <si>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</si>
  <si>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</si>
  <si>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</si>
  <si>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</si>
  <si>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</si>
  <si>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</si>
  <si>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</si>
  <si>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</si>
  <si>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</si>
  <si>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</si>
  <si>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</si>
  <si>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</si>
  <si>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</si>
  <si>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</si>
  <si>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</si>
  <si>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</si>
  <si>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</si>
  <si>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</si>
  <si>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</si>
  <si>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</si>
  <si>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</si>
  <si>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</si>
  <si>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</si>
  <si>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</si>
  <si>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</si>
  <si>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</si>
  <si>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</si>
  <si>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</si>
  <si>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</si>
  <si>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</si>
  <si>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</si>
  <si>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</si>
  <si>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</si>
  <si>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</si>
  <si>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</si>
  <si>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</si>
  <si>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</si>
  <si>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</si>
  <si>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</si>
  <si>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</si>
  <si>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</si>
  <si>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</si>
  <si>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</si>
  <si>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</si>
  <si>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</si>
  <si>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</si>
  <si>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</si>
  <si>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</si>
  <si>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</si>
  <si>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</si>
  <si>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</si>
  <si>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</si>
  <si>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</si>
  <si>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</si>
  <si>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</si>
  <si>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</si>
  <si>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</si>
  <si>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</si>
  <si>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</si>
  <si>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</si>
  <si>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</si>
  <si>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</si>
  <si>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</si>
  <si>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</si>
  <si>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</si>
  <si>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</si>
  <si>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</si>
  <si>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</si>
  <si>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</si>
  <si>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</si>
  <si>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</si>
  <si>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</si>
  <si>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</si>
  <si>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</si>
  <si>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</si>
  <si>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</si>
  <si>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</si>
  <si>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</si>
  <si>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</si>
  <si>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</si>
  <si>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</si>
  <si>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</si>
  <si>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</si>
  <si>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</si>
  <si>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</si>
  <si>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</si>
  <si>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</si>
  <si>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</si>
  <si>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</si>
  <si>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</si>
  <si>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</si>
  <si>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</si>
  <si>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</si>
  <si>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</si>
  <si>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</si>
  <si>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</si>
  <si>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</si>
  <si>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</si>
  <si>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</si>
  <si>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</si>
  <si>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</si>
  <si>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</si>
  <si>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</si>
  <si>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</si>
  <si>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</si>
  <si>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</si>
  <si>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</si>
  <si>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</si>
  <si>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</si>
  <si>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</si>
  <si>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</si>
  <si>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</si>
  <si>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</si>
  <si>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</si>
  <si>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</si>
  <si>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</si>
  <si>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</si>
  <si>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</si>
  <si>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</si>
  <si>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</si>
  <si>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</si>
  <si>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</si>
  <si>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</si>
  <si>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</si>
  <si>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</si>
  <si>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</si>
  <si>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</si>
  <si>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</si>
  <si>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</si>
  <si>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</si>
  <si>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</si>
  <si>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</si>
  <si>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</si>
  <si>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</si>
  <si>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</si>
  <si>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</si>
  <si>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</si>
  <si>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</si>
  <si>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</si>
  <si>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</si>
  <si>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</si>
  <si>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</si>
  <si>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</si>
  <si>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</si>
  <si>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</si>
  <si>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</si>
  <si>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</si>
  <si>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</si>
  <si>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</si>
  <si>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</si>
  <si>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</si>
  <si>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</si>
  <si>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</si>
  <si>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</si>
  <si>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</si>
  <si>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</si>
  <si>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</si>
  <si>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</si>
  <si>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</si>
  <si>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</si>
  <si>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</si>
  <si>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</si>
  <si>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</si>
  <si>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</si>
  <si>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</si>
  <si>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</si>
  <si>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</si>
  <si>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</si>
  <si>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</si>
  <si>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</si>
  <si>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</si>
  <si>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</si>
  <si>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</si>
  <si>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</si>
  <si>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</si>
  <si>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</si>
  <si>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</si>
  <si>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</si>
  <si>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</si>
  <si>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</si>
  <si>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</si>
  <si>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</si>
  <si>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</si>
  <si>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</si>
  <si>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</si>
  <si>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</si>
  <si>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</si>
  <si>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</si>
  <si>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</si>
  <si>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</si>
  <si>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</si>
  <si>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</si>
  <si>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</si>
  <si>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</si>
  <si>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</si>
  <si>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</si>
  <si>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</si>
  <si>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</si>
  <si>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</si>
  <si>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</si>
  <si>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</si>
  <si>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</si>
  <si>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</si>
  <si>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</si>
  <si>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</si>
  <si>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</si>
  <si>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</si>
  <si>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</si>
  <si>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</si>
  <si>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</si>
  <si>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</si>
  <si>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</si>
  <si>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</si>
  <si>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</si>
  <si>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</si>
  <si>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</si>
  <si>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</si>
  <si>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</si>
  <si>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</si>
  <si>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</si>
  <si>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</si>
  <si>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</si>
  <si>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</si>
  <si>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</si>
  <si>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</si>
  <si>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</si>
  <si>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</si>
  <si>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</si>
  <si>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</si>
  <si>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</si>
  <si>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</si>
  <si>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</si>
  <si>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</si>
  <si>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</si>
  <si>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</si>
  <si>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</si>
  <si>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</si>
  <si>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</si>
  <si>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</si>
  <si>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</si>
  <si>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</si>
  <si>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</si>
  <si>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</si>
  <si>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</si>
  <si>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</si>
  <si>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</si>
  <si>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</si>
  <si>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</si>
  <si>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</si>
  <si>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</si>
  <si>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</si>
  <si>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</si>
  <si>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</si>
  <si>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</si>
  <si>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</si>
  <si>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</si>
  <si>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</si>
  <si>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</si>
  <si>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</si>
  <si>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</si>
  <si>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</si>
  <si>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</si>
  <si>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</si>
  <si>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</si>
  <si>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</si>
  <si>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</si>
  <si>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</si>
  <si>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</si>
  <si>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</si>
  <si>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</si>
  <si>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</si>
  <si>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</si>
  <si>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</si>
  <si>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</si>
  <si>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</si>
  <si>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</si>
  <si>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</si>
  <si>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</si>
  <si>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</si>
  <si>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</si>
  <si>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</si>
  <si>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</si>
  <si>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</si>
  <si>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</si>
  <si>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</si>
  <si>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</si>
  <si>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</si>
  <si>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</si>
  <si>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</si>
  <si>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</si>
  <si>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</si>
  <si>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</si>
  <si>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</si>
  <si>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</si>
  <si>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</si>
  <si>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</si>
  <si>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</si>
  <si>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</si>
  <si>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</si>
  <si>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</si>
  <si>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</si>
  <si>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</si>
  <si>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</si>
  <si>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</si>
  <si>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</si>
  <si>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</si>
  <si>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</si>
  <si>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</si>
  <si>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</si>
  <si>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</si>
  <si>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</si>
  <si>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</si>
  <si>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</si>
  <si>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</si>
  <si>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</si>
  <si>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</si>
  <si>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</si>
  <si>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</si>
  <si>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</si>
  <si>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</si>
  <si>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</si>
  <si>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</si>
  <si>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</si>
  <si>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</si>
  <si>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</si>
  <si>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</si>
  <si>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</si>
  <si>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</si>
  <si>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</si>
  <si>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</si>
  <si>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</si>
  <si>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</si>
  <si>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</si>
  <si>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</si>
  <si>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</si>
  <si>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</si>
  <si>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</si>
  <si>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</si>
  <si>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</si>
  <si>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</si>
  <si>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</si>
  <si>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</si>
  <si>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</si>
  <si>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</si>
  <si>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</si>
  <si>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</si>
  <si>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</si>
  <si>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</si>
  <si>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</si>
  <si>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</si>
  <si>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</si>
  <si>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</si>
  <si>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</si>
  <si>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</si>
  <si>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</si>
  <si>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</si>
  <si>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</si>
  <si>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</si>
  <si>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</si>
  <si>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</si>
  <si>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</si>
  <si>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</si>
  <si>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</si>
  <si>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</si>
  <si>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</si>
  <si>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</si>
  <si>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</si>
  <si>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</si>
  <si>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</si>
  <si>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</si>
  <si>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</si>
  <si>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</si>
  <si>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</si>
  <si>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</si>
  <si>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</si>
  <si>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</si>
  <si>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</si>
  <si>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</si>
  <si>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</si>
  <si>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</si>
  <si>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</si>
  <si>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</si>
  <si>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</si>
  <si>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</si>
  <si>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</si>
  <si>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</si>
  <si>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</si>
  <si>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</si>
  <si>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</si>
  <si>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</si>
  <si>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</si>
  <si>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</si>
  <si>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</si>
  <si>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</si>
  <si>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</si>
  <si>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</si>
  <si>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</si>
  <si>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</si>
  <si>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</si>
  <si>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</si>
  <si>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</si>
  <si>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</si>
  <si>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</si>
  <si>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</si>
  <si>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</si>
  <si>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</si>
  <si>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</si>
  <si>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</si>
  <si>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</si>
  <si>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</si>
  <si>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</si>
  <si>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</si>
  <si>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</si>
  <si>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</si>
  <si>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</si>
  <si>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</si>
  <si>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</si>
  <si>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</si>
  <si>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</si>
  <si>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</si>
  <si>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</si>
  <si>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</si>
  <si>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</si>
  <si>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</si>
  <si>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</si>
  <si>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</si>
  <si>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</si>
  <si>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</si>
  <si>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</si>
  <si>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</si>
  <si>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</si>
  <si>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</si>
  <si>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</si>
  <si>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</si>
  <si>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</si>
  <si>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</si>
  <si>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</si>
  <si>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</si>
  <si>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</si>
  <si>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</si>
  <si>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</si>
  <si>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</si>
  <si>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</si>
  <si>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</si>
  <si>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</si>
  <si>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</si>
  <si>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</si>
  <si>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</si>
  <si>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</si>
  <si>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</si>
  <si>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</si>
  <si>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</si>
  <si>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</si>
  <si>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</si>
  <si>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</si>
  <si>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</si>
  <si>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</si>
  <si>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</si>
  <si>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</si>
  <si>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</si>
  <si>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</si>
  <si>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</si>
  <si>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</si>
  <si>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</si>
  <si>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</si>
  <si>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</si>
  <si>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</si>
  <si>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</si>
  <si>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</si>
  <si>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</si>
  <si>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</si>
  <si>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</si>
  <si>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</si>
  <si>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</si>
  <si>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</si>
  <si>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</si>
  <si>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</si>
  <si>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</si>
  <si>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</si>
  <si>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</si>
  <si>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</si>
  <si>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</si>
  <si>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</si>
  <si>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</si>
  <si>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</si>
  <si>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</si>
  <si>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</si>
  <si>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</si>
  <si>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</si>
  <si>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</si>
  <si>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</si>
  <si>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</si>
  <si>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</si>
  <si>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</si>
  <si>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</si>
  <si>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</si>
  <si>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</si>
  <si>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</si>
  <si>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</si>
  <si>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</si>
  <si>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</si>
  <si>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</si>
  <si>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</si>
  <si>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</si>
  <si>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</si>
  <si>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</si>
  <si>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</si>
  <si>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</si>
  <si>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</si>
  <si>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</si>
  <si>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</si>
  <si>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</si>
  <si>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</si>
  <si>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</si>
  <si>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</si>
  <si>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</si>
  <si>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</si>
  <si>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</si>
  <si>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</si>
  <si>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</si>
  <si>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</si>
  <si>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</si>
  <si>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</si>
  <si>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</si>
  <si>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</si>
  <si>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</si>
  <si>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</si>
  <si>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</si>
  <si>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</si>
  <si>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</si>
  <si>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</si>
  <si>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</si>
  <si>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</si>
  <si>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</si>
  <si>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</si>
  <si>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</si>
  <si>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</si>
  <si>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</si>
  <si>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</si>
  <si>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</si>
  <si>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</si>
  <si>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</si>
  <si>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</si>
  <si>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</si>
  <si>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</si>
  <si>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</si>
  <si>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</si>
  <si>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</si>
  <si>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</si>
  <si>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</si>
  <si>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</si>
  <si>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</si>
  <si>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</si>
  <si>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</si>
  <si>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</si>
  <si>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</si>
  <si>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</si>
  <si>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</si>
  <si>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</si>
  <si>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</si>
  <si>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</si>
  <si>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</si>
  <si>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</si>
  <si>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</si>
  <si>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</si>
  <si>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</si>
  <si>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</si>
  <si>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</si>
  <si>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</si>
  <si>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</si>
  <si>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</si>
  <si>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</si>
  <si>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</si>
  <si>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</si>
  <si>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</si>
  <si>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</si>
  <si>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</si>
  <si>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</si>
  <si>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</si>
  <si>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</si>
  <si>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</si>
  <si>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</si>
  <si>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</si>
  <si>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</si>
  <si>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</si>
  <si>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</si>
  <si>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</si>
  <si>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</si>
  <si>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</si>
  <si>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</si>
  <si>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</si>
  <si>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</si>
  <si>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</si>
  <si>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</si>
  <si>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</si>
  <si>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</si>
  <si>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</si>
  <si>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</si>
  <si>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</si>
  <si>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</si>
  <si>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</si>
  <si>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</si>
  <si>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</si>
  <si>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</si>
  <si>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</si>
  <si>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</si>
  <si>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</si>
  <si>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</si>
  <si>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</si>
  <si>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</si>
  <si>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</si>
  <si>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</si>
  <si>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</si>
  <si>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</si>
  <si>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</si>
  <si>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</si>
  <si>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</si>
  <si>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</si>
  <si>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</si>
  <si>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</si>
  <si>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</si>
  <si>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</si>
  <si>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</si>
  <si>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</si>
  <si>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</si>
  <si>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</si>
  <si>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</si>
  <si>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</si>
  <si>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</si>
  <si>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</si>
  <si>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</si>
  <si>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</si>
  <si>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</si>
  <si>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</si>
  <si>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</si>
  <si>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</si>
  <si>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</si>
  <si>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</si>
  <si>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</si>
  <si>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</si>
  <si>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</si>
  <si>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</si>
  <si>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</si>
  <si>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</si>
  <si>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</si>
  <si>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</si>
  <si>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</si>
  <si>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</si>
  <si>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</si>
  <si>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</si>
  <si>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</si>
  <si>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</si>
  <si>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</si>
  <si>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</si>
  <si>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</si>
  <si>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</si>
  <si>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</si>
  <si>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</si>
  <si>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</si>
  <si>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</si>
  <si>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</si>
  <si>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</si>
  <si>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</si>
  <si>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</si>
  <si>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</si>
  <si>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</si>
  <si>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</si>
  <si>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</si>
  <si>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</si>
  <si>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</si>
  <si>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</si>
  <si>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</si>
  <si>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</si>
  <si>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</si>
  <si>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</si>
  <si>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</si>
  <si>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</si>
  <si>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</si>
  <si>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</si>
  <si>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</si>
  <si>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</si>
  <si>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</si>
  <si>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</si>
  <si>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</si>
  <si>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</si>
  <si>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</si>
  <si>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</si>
  <si>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</si>
  <si>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</si>
  <si>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</si>
  <si>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</si>
  <si>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</si>
  <si>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</si>
  <si>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</si>
  <si>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</si>
  <si>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</si>
  <si>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</si>
  <si>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</si>
  <si>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</si>
  <si>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</si>
  <si>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</si>
  <si>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</si>
  <si>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</si>
  <si>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</si>
  <si>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</si>
  <si>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</si>
  <si>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</si>
  <si>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</si>
  <si>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</si>
  <si>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</si>
  <si>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</si>
  <si>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</si>
  <si>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</si>
  <si>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</si>
  <si>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</si>
  <si>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</si>
  <si>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</si>
  <si>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</si>
  <si>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</si>
  <si>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</si>
  <si>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</si>
  <si>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</si>
  <si>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</si>
  <si>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</si>
  <si>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</si>
  <si>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</si>
  <si>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</si>
  <si>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</si>
  <si>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</si>
  <si>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</si>
  <si>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</si>
  <si>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</si>
  <si>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</si>
  <si>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</si>
  <si>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</si>
  <si>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</si>
  <si>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</si>
  <si>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</si>
  <si>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</si>
  <si>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</si>
  <si>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</si>
  <si>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</si>
  <si>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</si>
  <si>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</si>
  <si>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</si>
  <si>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</si>
  <si>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</si>
  <si>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</si>
  <si>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</si>
  <si>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</si>
  <si>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</si>
  <si>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</si>
  <si>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</si>
  <si>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</si>
  <si>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</si>
  <si>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</si>
  <si>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</si>
  <si>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</si>
  <si>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</si>
  <si>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</si>
  <si>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</si>
  <si>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</si>
  <si>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</si>
  <si>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</si>
  <si>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</si>
  <si>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</si>
  <si>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</si>
  <si>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</si>
  <si>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</si>
  <si>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</si>
  <si>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</si>
  <si>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</si>
  <si>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</si>
  <si>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</si>
  <si>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</si>
  <si>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</si>
  <si>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</si>
  <si>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</si>
  <si>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</si>
  <si>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</si>
  <si>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</si>
  <si>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</si>
  <si>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</si>
  <si>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</si>
  <si>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</si>
  <si>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</si>
  <si>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</si>
  <si>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</si>
  <si>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</si>
  <si>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</si>
  <si>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</si>
  <si>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</si>
  <si>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</si>
  <si>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</si>
  <si>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</si>
  <si>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</si>
  <si>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</si>
  <si>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</si>
  <si>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</si>
  <si>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</si>
  <si>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</si>
  <si>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</si>
  <si>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</si>
  <si>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</si>
  <si>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</si>
  <si>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</si>
  <si>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</si>
  <si>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</si>
  <si>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</si>
  <si>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</si>
  <si>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</si>
  <si>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</si>
  <si>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</si>
  <si>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</si>
  <si>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</si>
  <si>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</si>
  <si>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</si>
  <si>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</si>
  <si>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</si>
  <si>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</si>
  <si>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</si>
  <si>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</si>
  <si>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</si>
  <si>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</si>
  <si>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</si>
  <si>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</si>
  <si>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</si>
  <si>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</si>
  <si>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</si>
  <si>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</si>
  <si>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</si>
  <si>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</si>
  <si>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</si>
  <si>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</si>
  <si>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</si>
  <si>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</si>
  <si>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</si>
  <si>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</si>
  <si>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</si>
  <si>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</si>
  <si>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</si>
  <si>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</si>
  <si>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</si>
  <si>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</si>
  <si>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</si>
  <si>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</si>
  <si>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</si>
  <si>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</si>
  <si>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</si>
  <si>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</si>
  <si>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</si>
  <si>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</si>
  <si>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</si>
  <si>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</si>
  <si>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</si>
  <si>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</si>
  <si>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</si>
  <si>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</si>
  <si>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</si>
  <si>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</si>
  <si>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</si>
  <si>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</si>
  <si>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</si>
  <si>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</si>
  <si>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</si>
  <si>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</si>
  <si>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</si>
  <si>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</si>
  <si>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</si>
  <si>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</si>
  <si>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</si>
  <si>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</si>
  <si>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</si>
  <si>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</si>
  <si>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</si>
  <si>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</si>
  <si>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</si>
  <si>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</si>
  <si>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</si>
  <si>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</si>
  <si>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</si>
  <si>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</si>
  <si>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</si>
  <si>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</si>
  <si>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</si>
  <si>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</si>
  <si>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</si>
  <si>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</si>
  <si>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</si>
  <si>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</si>
  <si>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</si>
  <si>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</si>
  <si>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</si>
  <si>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</si>
  <si>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</si>
  <si>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</si>
  <si>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</si>
  <si>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</si>
  <si>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</si>
  <si>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</si>
  <si>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</si>
  <si>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</si>
  <si>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</si>
  <si>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</si>
  <si>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</si>
  <si>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</si>
  <si>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</si>
  <si>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</si>
  <si>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</si>
  <si>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</si>
  <si>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</si>
  <si>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</si>
  <si>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</si>
  <si>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</si>
  <si>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</si>
  <si>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</si>
  <si>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</si>
  <si>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</si>
  <si>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</si>
  <si>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</si>
  <si>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</si>
  <si>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</si>
  <si>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</si>
  <si>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</si>
  <si>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</si>
  <si>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</si>
  <si>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</si>
  <si>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</si>
  <si>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</si>
  <si>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</si>
  <si>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</si>
  <si>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</si>
  <si>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</si>
  <si>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</si>
  <si>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</si>
  <si>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</si>
  <si>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</si>
  <si>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</si>
  <si>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</si>
  <si>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</si>
  <si>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</si>
  <si>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</si>
  <si>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</si>
  <si>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</si>
  <si>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</si>
  <si>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</si>
  <si>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</si>
  <si>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</si>
  <si>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</si>
  <si>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</si>
  <si>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</si>
  <si>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</si>
  <si>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</si>
  <si>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</si>
  <si>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</si>
  <si>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</si>
  <si>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</si>
  <si>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</si>
  <si>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</si>
  <si>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</si>
  <si>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</si>
  <si>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</si>
  <si>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</si>
  <si>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</si>
  <si>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</si>
  <si>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</si>
  <si>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</si>
  <si>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</si>
  <si>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</si>
  <si>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</si>
  <si>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</si>
  <si>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</si>
  <si>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</si>
  <si>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</si>
  <si>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</si>
  <si>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</si>
  <si>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</si>
  <si>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</si>
  <si>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</si>
  <si>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</si>
  <si>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</si>
  <si>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</si>
  <si>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</si>
  <si>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</si>
  <si>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</si>
  <si>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</si>
  <si>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</si>
  <si>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</si>
  <si>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</si>
  <si>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</si>
  <si>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</si>
  <si>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</si>
  <si>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</si>
  <si>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</si>
  <si>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</si>
  <si>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</si>
  <si>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</si>
  <si>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</si>
  <si>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</si>
  <si>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</si>
  <si>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</si>
  <si>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</si>
  <si>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</si>
  <si>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</si>
  <si>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</si>
  <si>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</si>
  <si>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</si>
  <si>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</si>
  <si>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</si>
  <si>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</si>
  <si>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</si>
  <si>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</si>
  <si>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</si>
  <si>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</si>
  <si>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</si>
  <si>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</si>
  <si>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</si>
  <si>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</si>
  <si>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</si>
  <si>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</si>
  <si>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</si>
  <si>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</si>
  <si>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</si>
  <si>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</si>
  <si>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</si>
  <si>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</si>
  <si>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</si>
  <si>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</si>
  <si>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</si>
  <si>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</si>
  <si>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</si>
  <si>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</si>
  <si>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</si>
  <si>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</si>
  <si>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</si>
  <si>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</si>
  <si>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</si>
  <si>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</si>
  <si>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</si>
  <si>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</si>
  <si>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</si>
  <si>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</si>
  <si>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</si>
  <si>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</si>
  <si>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</si>
  <si>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</si>
  <si>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</si>
  <si>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</si>
  <si>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</si>
  <si>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</si>
  <si>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</si>
  <si>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</si>
  <si>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</si>
  <si>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</si>
  <si>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</si>
  <si>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</si>
  <si>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</si>
  <si>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</si>
  <si>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</si>
  <si>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</si>
  <si>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</si>
  <si>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</si>
  <si>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</si>
  <si>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</si>
  <si>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</si>
  <si>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</si>
  <si>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</si>
  <si>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</si>
  <si>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</si>
  <si>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</si>
  <si>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</si>
  <si>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</si>
  <si>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</si>
  <si>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</si>
  <si>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</si>
  <si>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</si>
  <si>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</si>
  <si>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</si>
  <si>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</si>
  <si>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</si>
  <si>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</si>
  <si>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</si>
  <si>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</si>
  <si>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</si>
  <si>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</si>
  <si>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</si>
  <si>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</si>
  <si>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</si>
  <si>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</si>
  <si>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</si>
  <si>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</si>
  <si>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</si>
  <si>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</si>
  <si>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</si>
  <si>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</si>
  <si>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</si>
  <si>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</si>
  <si>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</si>
  <si>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</si>
  <si>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</si>
  <si>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</si>
  <si>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</si>
  <si>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</si>
  <si>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</si>
  <si>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</si>
  <si>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</si>
  <si>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</si>
  <si>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</si>
  <si>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</si>
  <si>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</si>
  <si>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</si>
  <si>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</si>
  <si>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</si>
  <si>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</si>
  <si>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</si>
  <si>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</si>
  <si>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</si>
  <si>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</si>
  <si>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</si>
  <si>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</si>
  <si>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</si>
  <si>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</si>
  <si>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</si>
  <si>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</si>
  <si>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</si>
  <si>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</si>
  <si>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</si>
  <si>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</si>
  <si>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</si>
  <si>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</si>
  <si>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</si>
  <si>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</si>
  <si>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</si>
  <si>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</si>
  <si>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</si>
  <si>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</si>
  <si>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</si>
  <si>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</si>
  <si>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</si>
  <si>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</si>
  <si>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</si>
  <si>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</si>
  <si>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</si>
  <si>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</si>
  <si>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</si>
  <si>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</si>
  <si>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</si>
  <si>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</si>
  <si>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</si>
  <si>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</si>
  <si>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</si>
  <si>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</si>
  <si>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</si>
  <si>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</si>
  <si>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</si>
  <si>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</si>
  <si>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</si>
  <si>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</si>
  <si>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</si>
  <si>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</si>
  <si>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</si>
  <si>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</si>
  <si>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</si>
  <si>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</si>
  <si>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</si>
  <si>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</si>
  <si>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</si>
  <si>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</si>
  <si>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</si>
  <si>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</si>
  <si>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</si>
  <si>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</si>
  <si>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</si>
  <si>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</si>
  <si>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</si>
  <si>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</si>
  <si>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</si>
  <si>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</si>
  <si>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</si>
  <si>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</si>
  <si>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</si>
  <si>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</si>
  <si>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</si>
  <si>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</si>
  <si>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</si>
  <si>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</si>
  <si>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</si>
  <si>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</si>
  <si>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</si>
  <si>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</si>
  <si>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</si>
  <si>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</si>
  <si>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</si>
  <si>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</si>
  <si>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</si>
  <si>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</si>
  <si>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</si>
  <si>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</si>
  <si>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</si>
  <si>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</si>
  <si>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</si>
  <si>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</si>
  <si>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</si>
  <si>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</si>
  <si>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</si>
  <si>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</si>
  <si>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</si>
  <si>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</si>
  <si>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</si>
  <si>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</si>
  <si>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</si>
  <si>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</si>
  <si>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</si>
  <si>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</si>
  <si>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</si>
  <si>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</si>
  <si>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</si>
  <si>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</si>
  <si>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</si>
  <si>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</si>
  <si>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</si>
  <si>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</si>
  <si>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</si>
  <si>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</si>
  <si>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</si>
  <si>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</si>
  <si>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</si>
  <si>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</si>
  <si>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</si>
  <si>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</si>
  <si>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</si>
  <si>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</si>
  <si>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</si>
  <si>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</si>
  <si>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</si>
  <si>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</si>
  <si>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</si>
  <si>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</si>
  <si>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</si>
  <si>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</si>
  <si>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</si>
  <si>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</si>
  <si>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</si>
  <si>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</si>
  <si>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</si>
  <si>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</si>
  <si>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</si>
  <si>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</si>
  <si>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</si>
  <si>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</si>
  <si>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</si>
  <si>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</si>
  <si>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</si>
  <si>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</si>
  <si>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</si>
  <si>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</si>
  <si>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</si>
  <si>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</si>
  <si>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</si>
  <si>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</si>
  <si>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</si>
  <si>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</si>
  <si>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</si>
  <si>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</si>
  <si>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</si>
  <si>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</si>
  <si>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</si>
  <si>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</si>
  <si>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</si>
  <si>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</si>
  <si>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</si>
  <si>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</si>
  <si>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</si>
  <si>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</si>
  <si>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</si>
  <si>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</si>
  <si>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</si>
  <si>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</si>
  <si>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</si>
  <si>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</si>
  <si>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</si>
  <si>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</si>
  <si>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</si>
  <si>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</si>
  <si>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</si>
  <si>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</si>
  <si>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</si>
  <si>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</si>
  <si>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</si>
  <si>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</si>
  <si>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</si>
  <si>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</si>
  <si>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</si>
  <si>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</si>
  <si>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</si>
  <si>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</si>
  <si>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</si>
  <si>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</si>
  <si>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</si>
  <si>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</si>
  <si>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</si>
  <si>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</si>
  <si>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</si>
  <si>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</si>
  <si>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</si>
  <si>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</si>
  <si>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</si>
  <si>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</si>
  <si>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</si>
  <si>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</si>
  <si>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</si>
  <si>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</si>
  <si>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</si>
  <si>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</si>
  <si>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</si>
  <si>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</si>
  <si>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</si>
  <si>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</si>
  <si>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</si>
  <si>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</si>
  <si>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</si>
  <si>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</si>
  <si>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</si>
  <si>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</si>
  <si>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</si>
  <si>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</si>
  <si>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</si>
  <si>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</si>
  <si>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</si>
  <si>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</si>
  <si>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</si>
  <si>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</si>
  <si>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</si>
  <si>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</si>
  <si>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</si>
  <si>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</si>
  <si>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</si>
  <si>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</si>
  <si>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</si>
  <si>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</si>
  <si>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</si>
  <si>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</si>
  <si>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</si>
  <si>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</si>
  <si>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</si>
  <si>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</si>
  <si>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</si>
  <si>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</si>
  <si>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</si>
  <si>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</si>
  <si>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</si>
  <si>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</si>
  <si>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</si>
  <si>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</si>
  <si>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</si>
  <si>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</si>
  <si>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</si>
  <si>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</si>
  <si>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</si>
  <si>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</si>
  <si>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</si>
  <si>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</si>
  <si>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</si>
  <si>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</si>
  <si>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</si>
  <si>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</si>
  <si>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</si>
  <si>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</si>
  <si>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</si>
  <si>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</si>
  <si>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</si>
  <si>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</si>
  <si>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</si>
  <si>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</si>
  <si>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</si>
  <si>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</si>
  <si>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</si>
  <si>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</si>
  <si>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</si>
  <si>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</si>
  <si>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</si>
  <si>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</si>
  <si>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</si>
  <si>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</si>
  <si>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</si>
  <si>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</si>
  <si>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</si>
  <si>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</si>
  <si>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</si>
  <si>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</si>
  <si>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</si>
  <si>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</si>
  <si>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</si>
  <si>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</si>
  <si>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</si>
  <si>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</si>
  <si>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</si>
  <si>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</si>
  <si>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</si>
  <si>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</si>
  <si>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</si>
  <si>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</si>
  <si>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</si>
  <si>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</si>
  <si>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</si>
  <si>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</si>
  <si>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</si>
  <si>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</si>
  <si>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</si>
  <si>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</si>
  <si>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</si>
  <si>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</si>
  <si>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</si>
  <si>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</si>
  <si>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</si>
  <si>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</si>
  <si>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</si>
  <si>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</si>
  <si>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</si>
  <si>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</si>
  <si>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</si>
  <si>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</si>
  <si>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</si>
  <si>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</si>
  <si>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</si>
  <si>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</si>
  <si>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</si>
  <si>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</si>
  <si>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</si>
  <si>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</si>
  <si>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</si>
  <si>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</si>
  <si>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</si>
  <si>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</si>
  <si>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</si>
  <si>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</si>
  <si>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</si>
  <si>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</si>
  <si>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</si>
  <si>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</si>
  <si>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</si>
  <si>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</si>
  <si>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</si>
  <si>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</si>
  <si>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</si>
  <si>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</si>
  <si>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</si>
  <si>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</si>
  <si>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</si>
  <si>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</si>
  <si>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</si>
  <si>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</si>
  <si>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</si>
  <si>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</si>
  <si>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</si>
  <si>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</si>
  <si>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</si>
  <si>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</si>
  <si>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</si>
  <si>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</si>
  <si>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</si>
  <si>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</si>
  <si>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</si>
  <si>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</si>
  <si>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</si>
  <si>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</si>
  <si>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</si>
  <si>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</si>
  <si>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</si>
  <si>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</si>
  <si>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</si>
  <si>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</si>
  <si>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</si>
  <si>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</si>
  <si>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</si>
  <si>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</si>
  <si>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</si>
  <si>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</si>
  <si>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</si>
  <si>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</si>
  <si>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</si>
  <si>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</si>
  <si>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</si>
  <si>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</si>
  <si>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</si>
  <si>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</si>
  <si>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</si>
  <si>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</si>
  <si>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</si>
  <si>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</si>
  <si>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</si>
  <si>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</si>
  <si>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</si>
  <si>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</si>
  <si>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</si>
  <si>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</si>
  <si>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</si>
  <si>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</si>
  <si>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</si>
  <si>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</si>
  <si>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</si>
  <si>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</si>
  <si>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</si>
  <si>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</si>
  <si>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</si>
  <si>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</si>
  <si>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</si>
  <si>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</si>
  <si>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</si>
  <si>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</si>
  <si>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</si>
  <si>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</si>
  <si>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</si>
  <si>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</si>
  <si>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</si>
  <si>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</si>
  <si>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</si>
  <si>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</si>
  <si>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</si>
  <si>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</si>
  <si>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</si>
  <si>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</si>
  <si>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</si>
  <si>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</si>
  <si>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</si>
  <si>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</si>
  <si>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</si>
  <si>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</si>
  <si>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</si>
  <si>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</si>
  <si>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</si>
  <si>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</si>
  <si>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</si>
  <si>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</si>
  <si>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</si>
  <si>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</si>
  <si>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</si>
  <si>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</si>
  <si>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</si>
  <si>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</si>
  <si>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</si>
  <si>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</si>
  <si>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</si>
  <si>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</si>
  <si>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</si>
  <si>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</si>
  <si>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</si>
  <si>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</si>
  <si>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</si>
  <si>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</si>
  <si>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</si>
  <si>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</si>
  <si>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</si>
  <si>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</si>
  <si>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</si>
  <si>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</si>
  <si>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</si>
  <si>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</si>
  <si>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</si>
  <si>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</si>
  <si>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</si>
  <si>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</si>
  <si>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</si>
  <si>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</si>
  <si>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</si>
  <si>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</si>
  <si>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</si>
  <si>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</si>
  <si>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</si>
  <si>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</si>
  <si>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</si>
  <si>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</si>
  <si>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</si>
  <si>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</si>
  <si>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</si>
  <si>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</si>
  <si>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</si>
  <si>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</si>
  <si>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</si>
  <si>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</si>
  <si>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</si>
  <si>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</si>
  <si>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</si>
  <si>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</si>
  <si>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</si>
  <si>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</si>
  <si>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</si>
  <si>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</si>
  <si>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</si>
  <si>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</si>
  <si>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</si>
  <si>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</si>
  <si>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</si>
  <si>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</si>
  <si>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</si>
  <si>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</si>
  <si>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</si>
  <si>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</si>
  <si>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</si>
  <si>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</si>
  <si>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</si>
  <si>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</si>
  <si>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</si>
  <si>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</si>
  <si>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</si>
  <si>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</si>
  <si>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</si>
  <si>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</si>
  <si>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</si>
  <si>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</si>
  <si>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</si>
  <si>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</si>
  <si>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</si>
  <si>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</si>
  <si>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</si>
  <si>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</si>
  <si>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</si>
  <si>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</si>
  <si>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</si>
  <si>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</si>
  <si>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</si>
  <si>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</si>
  <si>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</si>
  <si>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</si>
  <si>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</si>
  <si>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</si>
  <si>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</si>
  <si>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</si>
  <si>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</si>
  <si>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</si>
  <si>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</si>
  <si>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</si>
  <si>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</si>
  <si>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</si>
  <si>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</si>
  <si>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</si>
  <si>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</si>
  <si>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</si>
  <si>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</si>
  <si>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</si>
  <si>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</si>
  <si>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</si>
  <si>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</si>
  <si>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</si>
  <si>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</si>
  <si>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</si>
  <si>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</si>
  <si>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</si>
  <si>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</si>
  <si>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</si>
  <si>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</si>
  <si>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</si>
  <si>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</si>
  <si>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</si>
  <si>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</si>
  <si>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</si>
  <si>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</si>
  <si>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</si>
  <si>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</si>
  <si>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</si>
  <si>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</si>
  <si>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</si>
  <si>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</si>
  <si>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</si>
  <si>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</si>
  <si>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</si>
  <si>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</si>
  <si>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</si>
  <si>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</si>
  <si>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</si>
  <si>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</si>
  <si>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</si>
  <si>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</si>
  <si>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</si>
  <si>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</si>
  <si>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</si>
  <si>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</si>
  <si>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</si>
  <si>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</si>
  <si>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</si>
  <si>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</si>
  <si>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</si>
  <si>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</si>
  <si>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</si>
  <si>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</si>
  <si>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</si>
  <si>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</si>
  <si>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</si>
  <si>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</si>
  <si>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</si>
  <si>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</si>
  <si>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</si>
  <si>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</si>
  <si>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</si>
  <si>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</si>
  <si>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</si>
  <si>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</si>
  <si>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</si>
  <si>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</si>
  <si>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</si>
  <si>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</si>
  <si>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</si>
  <si>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</si>
  <si>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</si>
  <si>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</si>
  <si>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</si>
  <si>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</si>
  <si>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</si>
  <si>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</si>
  <si>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</si>
  <si>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</si>
  <si>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</si>
  <si>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</si>
  <si>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</si>
  <si>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</si>
  <si>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</si>
  <si>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</si>
  <si>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</si>
  <si>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</si>
  <si>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</si>
  <si>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</si>
  <si>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</si>
  <si>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</si>
  <si>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</si>
  <si>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</si>
  <si>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</si>
  <si>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</si>
  <si>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</si>
  <si>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</si>
  <si>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</si>
  <si>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</si>
  <si>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</si>
  <si>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</si>
  <si>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</si>
  <si>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</si>
  <si>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</si>
  <si>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</si>
  <si>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</si>
  <si>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</si>
  <si>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</si>
  <si>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</si>
  <si>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</si>
  <si>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</si>
  <si>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</si>
  <si>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</si>
  <si>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</si>
  <si>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</si>
  <si>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</si>
  <si>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</si>
  <si>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</si>
  <si>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</si>
  <si>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</si>
  <si>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</si>
  <si>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</si>
  <si>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</si>
  <si>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</si>
  <si>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</si>
  <si>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</si>
  <si>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</si>
  <si>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</si>
  <si>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</si>
  <si>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</si>
  <si>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</si>
  <si>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</si>
  <si>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</si>
  <si>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</si>
  <si>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</si>
  <si>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</si>
  <si>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</si>
  <si>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</si>
  <si>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</si>
  <si>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</si>
  <si>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</si>
  <si>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</si>
  <si>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</si>
  <si>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</si>
  <si>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</si>
  <si>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</si>
  <si>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</si>
  <si>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</si>
  <si>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</si>
  <si>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</si>
  <si>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</si>
  <si>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</si>
  <si>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</si>
  <si>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</si>
  <si>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</si>
  <si>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</si>
  <si>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</si>
  <si>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</si>
  <si>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</si>
  <si>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</si>
  <si>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</si>
  <si>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</si>
  <si>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</si>
  <si>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</si>
  <si>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</si>
  <si>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</si>
  <si>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</si>
  <si>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</si>
  <si>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</si>
  <si>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</si>
  <si>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</si>
  <si>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</si>
  <si>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</si>
  <si>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</si>
  <si>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</si>
  <si>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</si>
  <si>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</si>
  <si>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</si>
  <si>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</si>
  <si>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</si>
  <si>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</si>
  <si>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</si>
  <si>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</si>
  <si>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</si>
  <si>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</si>
  <si>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</si>
  <si>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</si>
  <si>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</si>
  <si>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</si>
  <si>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</si>
  <si>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</si>
  <si>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</si>
  <si>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</si>
  <si>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</si>
  <si>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</si>
  <si>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</si>
  <si>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</si>
  <si>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</si>
  <si>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</si>
  <si>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</si>
  <si>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</si>
  <si>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</si>
  <si>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</si>
  <si>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</si>
  <si>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</si>
  <si>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</si>
  <si>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</si>
  <si>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</si>
  <si>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</si>
  <si>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</si>
  <si>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</si>
  <si>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</si>
  <si>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</si>
  <si>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</si>
  <si>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</si>
  <si>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</si>
  <si>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</si>
  <si>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</si>
  <si>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</si>
  <si>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</si>
  <si>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</si>
  <si>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</si>
  <si>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</si>
  <si>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</si>
  <si>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</si>
  <si>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</si>
  <si>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</si>
  <si>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</si>
  <si>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</si>
  <si>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</si>
  <si>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</si>
  <si>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</si>
  <si>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</si>
  <si>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</si>
  <si>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</si>
  <si>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</si>
  <si>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</si>
  <si>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</si>
  <si>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</si>
  <si>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</si>
  <si>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</si>
  <si>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</si>
  <si>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</si>
  <si>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</si>
  <si>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</si>
  <si>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</si>
  <si>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</si>
  <si>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</si>
  <si>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</si>
  <si>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</si>
  <si>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</si>
  <si>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</si>
  <si>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</si>
  <si>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</si>
  <si>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</si>
  <si>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</si>
  <si>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</si>
  <si>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</si>
  <si>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</si>
  <si>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</si>
  <si>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</si>
  <si>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</si>
  <si>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</si>
  <si>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</si>
  <si>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</si>
  <si>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</si>
  <si>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</si>
  <si>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</si>
  <si>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</si>
  <si>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</si>
  <si>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</si>
  <si>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</si>
  <si>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</si>
  <si>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</si>
  <si>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</si>
  <si>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</si>
  <si>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</si>
  <si>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</si>
  <si>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</si>
  <si>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</si>
  <si>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</si>
  <si>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</si>
  <si>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</si>
  <si>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</si>
  <si>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</si>
  <si>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</si>
  <si>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</si>
  <si>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</si>
  <si>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</si>
  <si>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</si>
  <si>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</si>
  <si>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</si>
  <si>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</si>
  <si>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</si>
  <si>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</si>
  <si>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</si>
  <si>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</si>
  <si>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</si>
  <si>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</si>
  <si>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</si>
  <si>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</si>
  <si>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</si>
  <si>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</si>
  <si>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</si>
  <si>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</si>
  <si>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</si>
  <si>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</si>
  <si>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</si>
  <si>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</si>
  <si>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</si>
  <si>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</si>
  <si>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</si>
  <si>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</si>
  <si>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</si>
  <si>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</si>
  <si>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</si>
  <si>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</si>
  <si>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</si>
  <si>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</si>
  <si>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</si>
  <si>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</si>
  <si>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</si>
  <si>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</si>
  <si>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</si>
  <si>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</si>
  <si>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</si>
  <si>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</si>
  <si>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</si>
  <si>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</si>
  <si>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</si>
  <si>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</si>
  <si>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</si>
  <si>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</si>
  <si>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</si>
  <si>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</si>
  <si>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</si>
  <si>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</si>
  <si>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</si>
  <si>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</si>
  <si>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</si>
  <si>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</si>
  <si>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</si>
  <si>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</si>
  <si>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</si>
  <si>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</si>
  <si>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</si>
  <si>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</si>
  <si>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</si>
  <si>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</si>
  <si>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</si>
  <si>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</si>
  <si>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</si>
  <si>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</si>
  <si>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</si>
  <si>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</si>
  <si>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</si>
  <si>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</si>
  <si>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</si>
  <si>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</si>
  <si>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</si>
  <si>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</si>
  <si>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</si>
  <si>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</si>
  <si>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</si>
  <si>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</si>
  <si>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</si>
  <si>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</si>
  <si>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</si>
  <si>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</si>
  <si>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</si>
  <si>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</si>
  <si>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</si>
  <si>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</si>
  <si>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</si>
  <si>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</si>
  <si>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</si>
  <si>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</si>
  <si>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</si>
  <si>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</si>
  <si>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</si>
  <si>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</si>
  <si>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</si>
  <si>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</si>
  <si>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</si>
  <si>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</si>
  <si>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</si>
  <si>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</si>
  <si>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</si>
  <si>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</si>
  <si>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</si>
  <si>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</si>
  <si>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</si>
  <si>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</si>
  <si>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</si>
  <si>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</si>
  <si>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</si>
  <si>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</si>
  <si>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</si>
  <si>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</si>
  <si>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</si>
  <si>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</si>
  <si>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</si>
  <si>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</si>
  <si>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</si>
  <si>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</si>
  <si>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</si>
  <si>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</si>
  <si>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</si>
  <si>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</si>
  <si>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</si>
  <si>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</si>
  <si>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</si>
  <si>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</si>
  <si>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</si>
  <si>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</si>
  <si>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</si>
  <si>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</si>
  <si>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</si>
  <si>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</si>
  <si>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</si>
  <si>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</si>
  <si>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</si>
  <si>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</si>
  <si>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</si>
  <si>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</si>
  <si>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</si>
  <si>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</si>
  <si>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</si>
  <si>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</si>
  <si>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</si>
  <si>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</si>
  <si>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</si>
  <si>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</si>
  <si>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</si>
  <si>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</si>
  <si>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</si>
  <si>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</si>
  <si>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</si>
  <si>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</si>
  <si>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</si>
  <si>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</si>
  <si>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</si>
  <si>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</si>
  <si>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</si>
  <si>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</si>
  <si>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</si>
  <si>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</si>
  <si>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</si>
  <si>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</si>
  <si>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</si>
  <si>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</si>
  <si>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</si>
  <si>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</si>
  <si>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</si>
  <si>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</si>
  <si>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</si>
  <si>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</si>
  <si>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</si>
  <si>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</si>
  <si>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</si>
  <si>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</si>
  <si>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</si>
  <si>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</si>
  <si>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</si>
  <si>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</si>
  <si>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</si>
  <si>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</si>
  <si>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</si>
  <si>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</si>
  <si>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</si>
  <si>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</si>
  <si>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</si>
  <si>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</si>
  <si>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</si>
  <si>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</si>
  <si>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</si>
  <si>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</si>
  <si>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</si>
  <si>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</si>
  <si>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</si>
  <si>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</si>
  <si>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</si>
  <si>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</si>
  <si>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</si>
  <si>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</si>
  <si>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</si>
  <si>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</si>
  <si>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</si>
  <si>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</si>
  <si>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</si>
  <si>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</si>
  <si>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</si>
  <si>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</si>
  <si>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</si>
  <si>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</si>
  <si>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</si>
  <si>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</si>
  <si>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</si>
  <si>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</si>
  <si>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</si>
  <si>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</si>
  <si>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</si>
  <si>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</si>
  <si>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</si>
  <si>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</si>
  <si>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</si>
  <si>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</si>
  <si>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</si>
  <si>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</si>
  <si>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</si>
  <si>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</si>
  <si>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</si>
  <si>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</si>
  <si>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</si>
  <si>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</si>
  <si>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</si>
  <si>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</si>
  <si>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</si>
  <si>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</si>
  <si>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</si>
  <si>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</si>
  <si>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</si>
  <si>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</si>
  <si>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</si>
  <si>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</si>
  <si>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</si>
  <si>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</si>
  <si>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</si>
  <si>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</si>
  <si>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</si>
  <si>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</si>
  <si>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</si>
  <si>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</si>
  <si>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</si>
  <si>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</si>
  <si>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</si>
  <si>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</si>
  <si>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</si>
  <si>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</si>
  <si>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</si>
  <si>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</si>
  <si>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</si>
  <si>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</si>
  <si>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</si>
  <si>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</si>
  <si>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</si>
  <si>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</si>
  <si>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</si>
  <si>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</si>
  <si>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</si>
  <si>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</si>
  <si>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</si>
  <si>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</si>
  <si>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</si>
  <si>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</si>
  <si>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</si>
  <si>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</si>
  <si>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</si>
  <si>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</si>
  <si>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</si>
  <si>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</si>
  <si>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</si>
  <si>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</si>
  <si>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</si>
  <si>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</si>
  <si>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</si>
  <si>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</si>
  <si>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</si>
  <si>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</si>
  <si>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</si>
  <si>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</si>
  <si>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</si>
  <si>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</si>
  <si>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</si>
  <si>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</si>
  <si>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</si>
  <si>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</si>
  <si>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</si>
  <si>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</si>
  <si>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</si>
  <si>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</si>
  <si>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</si>
  <si>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</si>
  <si>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</si>
  <si>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</si>
  <si>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</si>
  <si>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</si>
  <si>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</si>
  <si>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</si>
  <si>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</si>
  <si>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</si>
  <si>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</si>
  <si>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</si>
  <si>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</si>
  <si>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</si>
  <si>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</si>
  <si>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</si>
  <si>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</si>
  <si>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</si>
  <si>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</si>
  <si>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</si>
  <si>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</si>
  <si>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</si>
  <si>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</si>
  <si>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</si>
  <si>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</si>
  <si>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</si>
  <si>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</si>
  <si>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</si>
  <si>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</si>
  <si>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</si>
  <si>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</si>
  <si>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</si>
  <si>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</si>
  <si>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</si>
  <si>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</si>
  <si>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</si>
  <si>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</si>
  <si>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</si>
  <si>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</si>
  <si>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</si>
  <si>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</si>
  <si>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</si>
  <si>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</si>
  <si>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</si>
  <si>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</si>
  <si>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</si>
  <si>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</si>
  <si>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</si>
  <si>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</si>
  <si>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</si>
  <si>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</si>
  <si>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</si>
  <si>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</si>
  <si>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</si>
  <si>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</si>
  <si>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</si>
  <si>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</si>
  <si>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</si>
  <si>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</si>
  <si>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</si>
  <si>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</si>
  <si>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</si>
  <si>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</si>
  <si>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</si>
  <si>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</si>
  <si>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</si>
  <si>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</si>
  <si>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</si>
  <si>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</si>
  <si>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</si>
  <si>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</si>
  <si>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</si>
  <si>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</si>
  <si>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</si>
  <si>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</si>
  <si>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</si>
  <si>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</si>
  <si>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</si>
  <si>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</si>
  <si>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</si>
  <si>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</si>
  <si>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</si>
  <si>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</si>
  <si>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</si>
  <si>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</si>
  <si>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</si>
  <si>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</si>
  <si>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</si>
  <si>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</si>
  <si>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</si>
  <si>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</si>
  <si>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</si>
  <si>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</si>
  <si>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</si>
  <si>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</si>
  <si>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</si>
  <si>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</si>
  <si>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</si>
  <si>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</si>
  <si>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</si>
  <si>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</si>
  <si>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</si>
  <si>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</si>
  <si>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</si>
  <si>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</si>
  <si>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</si>
  <si>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</si>
  <si>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</si>
  <si>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</si>
  <si>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</si>
  <si>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</si>
  <si>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</si>
  <si>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</si>
  <si>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</si>
  <si>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</si>
  <si>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</si>
  <si>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</si>
  <si>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</si>
  <si>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</si>
  <si>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</si>
  <si>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</si>
  <si>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</si>
  <si>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</si>
  <si>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</si>
  <si>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</si>
  <si>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</si>
  <si>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</si>
  <si>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</si>
  <si>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</si>
  <si>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</si>
  <si>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</si>
  <si>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</si>
  <si>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</si>
  <si>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</si>
  <si>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</si>
  <si>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</si>
  <si>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</si>
  <si>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</si>
  <si>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</si>
  <si>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</si>
  <si>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</si>
  <si>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</si>
  <si>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</si>
  <si>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</si>
  <si>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</si>
  <si>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</si>
  <si>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</si>
  <si>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</si>
  <si>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</si>
  <si>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</si>
  <si>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</si>
  <si>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</si>
  <si>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</si>
  <si>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</si>
  <si>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</si>
  <si>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</si>
  <si>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</si>
  <si>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</si>
  <si>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</si>
  <si>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</si>
  <si>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</si>
  <si>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</si>
  <si>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</si>
  <si>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</si>
  <si>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</si>
  <si>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</si>
  <si>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</si>
  <si>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</si>
  <si>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</si>
  <si>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</si>
  <si>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</si>
  <si>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</si>
  <si>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</si>
  <si>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</si>
  <si>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</si>
  <si>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</si>
  <si>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</si>
  <si>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</si>
  <si>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</si>
  <si>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</si>
  <si>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</si>
  <si>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</si>
  <si>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</si>
  <si>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</si>
  <si>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</si>
  <si>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</si>
  <si>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</si>
  <si>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</si>
  <si>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</si>
  <si>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</si>
  <si>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</si>
  <si>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</si>
  <si>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</si>
  <si>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</si>
  <si>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</si>
  <si>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</si>
  <si>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</si>
  <si>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</si>
  <si>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</si>
  <si>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</si>
  <si>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</si>
  <si>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</si>
  <si>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</si>
  <si>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</si>
  <si>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</si>
  <si>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</si>
  <si>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</si>
  <si>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</si>
  <si>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</si>
  <si>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</si>
  <si>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</si>
  <si>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</si>
  <si>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</si>
  <si>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</si>
  <si>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</si>
  <si>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</si>
  <si>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</si>
  <si>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</si>
  <si>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</si>
  <si>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</si>
  <si>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</si>
  <si>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</si>
  <si>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</si>
  <si>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</si>
  <si>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</si>
  <si>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</si>
  <si>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</si>
  <si>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</si>
  <si>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</si>
  <si>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</si>
  <si>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</si>
  <si>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</si>
  <si>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</si>
  <si>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</si>
  <si>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</si>
  <si>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</si>
  <si>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</si>
  <si>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</si>
  <si>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</si>
  <si>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</si>
  <si>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</si>
  <si>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</si>
  <si>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</si>
  <si>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</si>
  <si>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</si>
  <si>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</si>
  <si>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</si>
  <si>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</si>
  <si>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</si>
  <si>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</si>
  <si>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</si>
  <si>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</si>
  <si>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</si>
  <si>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</si>
  <si>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</si>
  <si>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</si>
  <si>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</si>
  <si>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</si>
  <si>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</si>
  <si>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</si>
  <si>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</si>
  <si>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</si>
  <si>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</si>
  <si>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</si>
  <si>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</si>
  <si>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</si>
  <si>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</si>
  <si>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</si>
  <si>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</si>
  <si>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</si>
  <si>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</si>
  <si>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</si>
  <si>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</si>
  <si>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</si>
  <si>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</si>
  <si>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</si>
  <si>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</si>
  <si>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</si>
  <si>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</si>
  <si>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</si>
  <si>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</si>
  <si>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</si>
  <si>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</si>
  <si>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</si>
  <si>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</si>
  <si>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</si>
  <si>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</si>
  <si>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</si>
  <si>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</si>
  <si>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</si>
  <si>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</si>
  <si>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</si>
  <si>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</si>
  <si>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</si>
  <si>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</si>
  <si>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</si>
  <si>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</si>
  <si>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</si>
  <si>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</si>
  <si>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</si>
  <si>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</si>
  <si>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</si>
  <si>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</si>
  <si>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</si>
  <si>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</si>
  <si>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</si>
  <si>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</si>
  <si>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</si>
  <si>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</si>
  <si>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</si>
  <si>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</si>
  <si>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</si>
  <si>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</si>
  <si>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</si>
  <si>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</si>
  <si>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</si>
  <si>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</si>
  <si>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</si>
  <si>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</si>
  <si>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</si>
  <si>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</si>
  <si>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</si>
  <si>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</si>
  <si>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</si>
  <si>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</si>
  <si>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</si>
  <si>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</si>
  <si>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</si>
  <si>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</si>
  <si>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</si>
  <si>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</si>
  <si>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</si>
  <si>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</si>
  <si>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</si>
  <si>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</si>
  <si>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</si>
  <si>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</si>
  <si>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</si>
  <si>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</si>
  <si>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</si>
  <si>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</si>
  <si>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</si>
  <si>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</si>
  <si>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</si>
  <si>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</si>
  <si>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</si>
  <si>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</si>
  <si>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</si>
  <si>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</si>
  <si>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</si>
  <si>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</si>
  <si>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</si>
  <si>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</si>
  <si>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</si>
  <si>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</si>
  <si>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</si>
  <si>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</si>
  <si>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</si>
  <si>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</si>
  <si>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</si>
  <si>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</si>
  <si>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</si>
  <si>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</si>
  <si>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</si>
  <si>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</si>
  <si>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</si>
  <si>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</si>
  <si>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</si>
  <si>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</si>
  <si>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</si>
  <si>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</si>
  <si>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</si>
  <si>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</si>
  <si>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</si>
  <si>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</si>
  <si>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</si>
  <si>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</si>
  <si>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</si>
  <si>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</si>
  <si>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</si>
  <si>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</si>
  <si>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</si>
  <si>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</si>
  <si>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</si>
  <si>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</si>
  <si>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</si>
  <si>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</si>
  <si>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</si>
  <si>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</si>
  <si>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</si>
  <si>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</si>
  <si>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</si>
  <si>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</si>
  <si>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</si>
  <si>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</si>
  <si>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</si>
  <si>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</si>
  <si>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</si>
  <si>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</si>
  <si>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</si>
  <si>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</si>
  <si>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</si>
  <si>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</si>
  <si>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</si>
  <si>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</si>
  <si>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</si>
  <si>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</si>
  <si>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</si>
  <si>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</si>
  <si>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</si>
  <si>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</si>
  <si>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</si>
  <si>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</si>
  <si>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</si>
  <si>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</si>
  <si>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</si>
  <si>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</si>
  <si>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</si>
  <si>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</si>
  <si>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</si>
  <si>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</si>
  <si>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</si>
  <si>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</si>
  <si>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</si>
  <si>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</si>
  <si>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</si>
  <si>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</si>
  <si>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</si>
  <si>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</si>
  <si>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</si>
  <si>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</si>
  <si>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</si>
  <si>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</si>
  <si>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</si>
  <si>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</si>
  <si>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</si>
  <si>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</si>
  <si>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</si>
  <si>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</si>
  <si>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</si>
  <si>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</si>
  <si>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</si>
  <si>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</si>
  <si>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</si>
  <si>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</si>
  <si>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</si>
  <si>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</si>
  <si>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</si>
  <si>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</si>
  <si>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</si>
  <si>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</si>
  <si>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</si>
  <si>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</si>
  <si>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</si>
  <si>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</si>
  <si>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</si>
  <si>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</si>
  <si>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</si>
  <si>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</si>
  <si>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</si>
  <si>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</si>
  <si>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</si>
  <si>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</si>
  <si>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</si>
  <si>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</si>
  <si>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</si>
  <si>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</si>
  <si>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</si>
  <si>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</si>
  <si>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</si>
  <si>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</si>
  <si>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</si>
  <si>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</si>
  <si>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</si>
  <si>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</si>
  <si>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</si>
  <si>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</si>
  <si>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</si>
  <si>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</si>
  <si>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</si>
  <si>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</si>
  <si>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</si>
  <si>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</si>
  <si>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</si>
  <si>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</si>
  <si>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</si>
  <si>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</si>
  <si>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</si>
  <si>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</si>
  <si>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</si>
  <si>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</si>
  <si>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</si>
  <si>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</si>
  <si>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</si>
  <si>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</si>
  <si>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</si>
  <si>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</si>
  <si>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</si>
  <si>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</si>
  <si>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</si>
  <si>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</si>
  <si>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</si>
  <si>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</si>
  <si>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</si>
  <si>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</si>
  <si>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</si>
  <si>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</si>
  <si>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</si>
  <si>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</si>
  <si>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</si>
  <si>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</si>
  <si>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</si>
  <si>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</si>
  <si>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</si>
  <si>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</si>
  <si>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</si>
  <si>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</si>
  <si>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</si>
  <si>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</si>
  <si>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</si>
  <si>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</si>
  <si>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</si>
  <si>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</si>
  <si>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</si>
  <si>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</si>
  <si>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</si>
  <si>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</si>
  <si>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</si>
  <si>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</si>
  <si>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</si>
  <si>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</si>
  <si>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</si>
  <si>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</si>
  <si>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</si>
  <si>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</si>
  <si>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</si>
  <si>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</si>
  <si>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</si>
  <si>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</si>
  <si>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</si>
  <si>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</si>
  <si>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</si>
  <si>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</si>
  <si>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</si>
  <si>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</si>
  <si>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</si>
  <si>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</si>
  <si>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</si>
  <si>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</si>
  <si>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</si>
  <si>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</si>
  <si>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</si>
  <si>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</si>
  <si>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</si>
  <si>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</si>
  <si>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</si>
  <si>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</si>
  <si>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</si>
  <si>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</si>
  <si>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</si>
  <si>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</si>
  <si>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</si>
  <si>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</si>
  <si>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</si>
  <si>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</si>
  <si>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</si>
  <si>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</si>
  <si>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</si>
  <si>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</si>
  <si>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</si>
  <si>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</si>
  <si>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</si>
  <si>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</si>
  <si>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</si>
  <si>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</si>
  <si>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</si>
  <si>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</si>
  <si>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</si>
  <si>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</si>
  <si>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</si>
  <si>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</si>
  <si>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</si>
  <si>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</si>
  <si>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</si>
  <si>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</si>
  <si>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</si>
  <si>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</si>
  <si>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</si>
  <si>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</si>
  <si>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</si>
  <si>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</si>
  <si>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</si>
  <si>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</si>
  <si>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</si>
  <si>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</si>
  <si>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</si>
  <si>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</si>
  <si>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</si>
  <si>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</si>
  <si>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</si>
  <si>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</si>
  <si>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</si>
  <si>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</si>
  <si>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</si>
  <si>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</si>
  <si>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</si>
  <si>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</si>
  <si>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</si>
  <si>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</si>
  <si>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</si>
  <si>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</si>
  <si>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</si>
  <si>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</si>
  <si>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</si>
  <si>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</si>
  <si>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</si>
  <si>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</si>
  <si>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</si>
  <si>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</si>
  <si>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</si>
  <si>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</si>
  <si>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</si>
  <si>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</si>
  <si>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</si>
  <si>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</si>
  <si>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</si>
  <si>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</si>
  <si>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</si>
  <si>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</si>
  <si>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</si>
  <si>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</si>
  <si>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</si>
  <si>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</si>
  <si>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</si>
  <si>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</si>
  <si>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</si>
  <si>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</si>
  <si>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</si>
  <si>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</si>
  <si>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</si>
  <si>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</si>
  <si>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</si>
  <si>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</si>
  <si>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</si>
  <si>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</si>
  <si>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</si>
  <si>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</si>
  <si>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</si>
  <si>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</si>
  <si>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</si>
  <si>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</si>
  <si>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</si>
  <si>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</si>
  <si>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</si>
  <si>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</si>
  <si>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</si>
  <si>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</si>
  <si>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</si>
  <si>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</si>
  <si>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</si>
  <si>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</si>
  <si>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</si>
  <si>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</si>
  <si>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</si>
  <si>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</si>
  <si>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</si>
  <si>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</si>
  <si>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</si>
  <si>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</si>
  <si>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</si>
  <si>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</si>
  <si>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</si>
  <si>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</si>
  <si>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</si>
  <si>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</si>
  <si>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</si>
  <si>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</si>
  <si>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</si>
  <si>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</si>
  <si>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</si>
  <si>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</si>
  <si>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</si>
  <si>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</si>
  <si>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</si>
  <si>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</si>
  <si>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</si>
  <si>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</si>
  <si>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</si>
  <si>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</si>
  <si>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</si>
  <si>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</si>
  <si>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</si>
  <si>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</si>
  <si>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</si>
  <si>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</si>
  <si>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</si>
  <si>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</si>
  <si>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</si>
  <si>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</si>
  <si>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</si>
  <si>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</si>
  <si>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</si>
  <si>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</si>
  <si>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</si>
  <si>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</si>
  <si>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</si>
  <si>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</si>
  <si>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</si>
  <si>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</si>
  <si>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</si>
  <si>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</si>
  <si>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</si>
  <si>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</si>
  <si>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</si>
  <si>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</si>
  <si>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</si>
  <si>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</si>
  <si>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</si>
  <si>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</si>
  <si>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</si>
  <si>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</si>
  <si>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</si>
  <si>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</si>
  <si>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</si>
  <si>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</si>
  <si>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</si>
  <si>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</si>
  <si>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</si>
  <si>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</si>
  <si>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</si>
  <si>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</si>
  <si>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</si>
  <si>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</si>
  <si>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</si>
  <si>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</si>
  <si>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</si>
  <si>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</si>
  <si>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</si>
  <si>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</si>
  <si>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</si>
  <si>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</si>
  <si>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</si>
  <si>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</si>
  <si>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</si>
  <si>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</si>
  <si>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</si>
  <si>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</si>
  <si>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</si>
  <si>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</si>
  <si>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</si>
  <si>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</si>
  <si>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</si>
  <si>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</si>
  <si>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</si>
  <si>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</si>
  <si>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</si>
  <si>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</si>
  <si>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</si>
  <si>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</si>
  <si>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</si>
  <si>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</si>
  <si>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</si>
  <si>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</si>
  <si>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</si>
  <si>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</si>
  <si>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</si>
  <si>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</si>
  <si>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</si>
  <si>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</si>
  <si>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</si>
  <si>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</si>
  <si>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</si>
  <si>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</si>
  <si>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</si>
  <si>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</si>
  <si>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</si>
  <si>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</si>
  <si>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</si>
  <si>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</si>
  <si>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</si>
  <si>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</si>
  <si>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</si>
  <si>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</si>
  <si>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</si>
  <si>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</si>
  <si>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</si>
  <si>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</si>
  <si>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</si>
  <si>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</si>
  <si>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</si>
  <si>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</si>
  <si>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</si>
  <si>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</si>
  <si>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</si>
  <si>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</si>
  <si>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</si>
  <si>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</si>
  <si>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</si>
  <si>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</si>
  <si>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</si>
  <si>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</si>
  <si>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</si>
  <si>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</si>
  <si>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</si>
  <si>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</si>
  <si>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</si>
  <si>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</si>
  <si>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</si>
  <si>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</si>
  <si>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</si>
  <si>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</si>
  <si>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</si>
  <si>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</si>
  <si>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</si>
  <si>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</si>
  <si>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</si>
  <si>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</si>
  <si>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</si>
  <si>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</si>
  <si>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</si>
  <si>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</si>
  <si>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</si>
  <si>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</si>
  <si>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</si>
  <si>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</si>
  <si>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</si>
  <si>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</si>
  <si>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</si>
  <si>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</si>
  <si>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</si>
  <si>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</si>
  <si>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</si>
  <si>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</si>
  <si>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</si>
  <si>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</si>
  <si>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</si>
  <si>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</si>
  <si>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</si>
  <si>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</si>
  <si>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</si>
  <si>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</si>
  <si>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</si>
  <si>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</si>
  <si>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</si>
  <si>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</si>
  <si>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</si>
  <si>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</si>
  <si>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</si>
  <si>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</si>
  <si>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</si>
  <si>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</si>
  <si>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</si>
  <si>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</si>
  <si>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</si>
  <si>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</si>
  <si>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</si>
  <si>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</si>
  <si>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</si>
  <si>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</si>
  <si>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</si>
  <si>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</si>
  <si>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</si>
  <si>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</si>
  <si>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</si>
  <si>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</si>
  <si>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</si>
  <si>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</si>
  <si>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</si>
  <si>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</si>
  <si>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</si>
  <si>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</si>
  <si>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</si>
  <si>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</si>
  <si>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</si>
  <si>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</si>
  <si>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</si>
  <si>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</si>
  <si>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</si>
  <si>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</si>
  <si>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</si>
  <si>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</si>
  <si>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</si>
  <si>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</si>
  <si>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</si>
  <si>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</si>
  <si>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</si>
  <si>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</si>
  <si>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</si>
  <si>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</si>
  <si>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</si>
  <si>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</si>
  <si>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</si>
  <si>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</si>
  <si>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</si>
  <si>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</si>
  <si>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</si>
  <si>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</si>
  <si>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</si>
  <si>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</si>
  <si>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</si>
  <si>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</si>
  <si>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</si>
  <si>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</si>
  <si>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</si>
  <si>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</si>
  <si>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</si>
  <si>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</si>
  <si>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</si>
  <si>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</si>
  <si>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</si>
  <si>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</si>
  <si>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</si>
  <si>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</si>
  <si>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</si>
  <si>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</si>
  <si>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</si>
  <si>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</si>
  <si>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</si>
  <si>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</si>
  <si>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</si>
  <si>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</si>
  <si>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</si>
  <si>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</si>
  <si>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</si>
  <si>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</si>
  <si>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</si>
  <si>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</si>
  <si>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</si>
  <si>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</si>
  <si>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</si>
  <si>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</si>
  <si>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</si>
  <si>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</si>
  <si>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</si>
  <si>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</si>
  <si>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</si>
  <si>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</si>
  <si>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</si>
  <si>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</si>
  <si>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</si>
  <si>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</si>
  <si>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</si>
  <si>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</si>
  <si>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</si>
  <si>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</si>
  <si>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</si>
  <si>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</si>
  <si>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</si>
  <si>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</si>
  <si>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</si>
  <si>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</si>
  <si>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</si>
  <si>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</si>
  <si>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</si>
  <si>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</si>
  <si>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</si>
  <si>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</si>
  <si>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</si>
  <si>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</si>
  <si>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</si>
  <si>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</si>
  <si>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</si>
  <si>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</si>
  <si>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</si>
  <si>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</si>
  <si>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</si>
  <si>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</si>
  <si>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</si>
  <si>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</si>
  <si>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</si>
  <si>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</si>
  <si>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</si>
  <si>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</si>
  <si>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</si>
  <si>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</si>
  <si>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</si>
  <si>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</si>
  <si>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</si>
  <si>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</si>
  <si>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</si>
  <si>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</si>
  <si>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</si>
  <si>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</si>
  <si>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</si>
  <si>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</si>
  <si>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</si>
  <si>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</si>
  <si>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</si>
  <si>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</si>
  <si>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</si>
  <si>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</si>
  <si>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</si>
  <si>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</si>
  <si>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</si>
  <si>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</si>
  <si>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</si>
  <si>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</si>
  <si>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</si>
  <si>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</si>
  <si>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</si>
  <si>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</si>
  <si>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</si>
  <si>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</si>
  <si>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</si>
  <si>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</si>
  <si>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</si>
  <si>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</si>
  <si>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</si>
  <si>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</si>
  <si>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</si>
  <si>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</si>
  <si>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</si>
  <si>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</si>
  <si>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</si>
  <si>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</si>
  <si>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</si>
  <si>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</si>
  <si>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</si>
  <si>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</si>
  <si>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</si>
  <si>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</si>
  <si>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</si>
  <si>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</si>
  <si>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</si>
  <si>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</si>
  <si>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</si>
  <si>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</si>
  <si>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</si>
  <si>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</si>
  <si>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</si>
  <si>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</si>
  <si>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</si>
  <si>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</si>
  <si>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</si>
  <si>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</si>
  <si>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</si>
  <si>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</si>
  <si>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</si>
  <si>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</si>
  <si>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</si>
  <si>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</si>
  <si>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</si>
  <si>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</si>
  <si>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</si>
  <si>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</si>
  <si>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</si>
  <si>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</si>
  <si>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</si>
  <si>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</si>
  <si>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</si>
  <si>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</si>
  <si>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</si>
  <si>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</si>
  <si>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</si>
  <si>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</si>
  <si>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</si>
  <si>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</si>
  <si>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</si>
  <si>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</si>
  <si>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</si>
  <si>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</si>
  <si>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</si>
  <si>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</si>
  <si>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</si>
  <si>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</si>
  <si>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</si>
  <si>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</si>
  <si>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</si>
  <si>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</si>
  <si>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</si>
  <si>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</si>
  <si>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</si>
  <si>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</si>
  <si>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</si>
  <si>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</si>
  <si>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</si>
  <si>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</si>
  <si>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</si>
  <si>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</si>
  <si>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</si>
  <si>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</si>
  <si>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</si>
  <si>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</si>
  <si>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</si>
  <si>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</si>
  <si>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</si>
  <si>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</si>
  <si>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</si>
  <si>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</si>
  <si>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</si>
  <si>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</si>
  <si>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</si>
  <si>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</si>
  <si>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</si>
  <si>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</si>
  <si>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</si>
  <si>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</si>
  <si>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</si>
  <si>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</si>
  <si>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</si>
  <si>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</si>
  <si>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</si>
  <si>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</si>
  <si>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</si>
  <si>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</si>
  <si>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</si>
  <si>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</si>
  <si>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</si>
  <si>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</si>
  <si>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</si>
  <si>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</si>
  <si>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</si>
  <si>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</si>
  <si>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</si>
  <si>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</si>
  <si>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</si>
  <si>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</si>
  <si>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</si>
  <si>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</si>
  <si>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</si>
  <si>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</si>
  <si>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</si>
  <si>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</si>
  <si>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</si>
  <si>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</si>
  <si>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</si>
  <si>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</si>
  <si>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</si>
  <si>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</si>
  <si>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</si>
  <si>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</si>
  <si>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</si>
  <si>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</si>
  <si>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</si>
  <si>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</si>
  <si>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</si>
  <si>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</si>
  <si>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</si>
  <si>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</si>
  <si>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</si>
  <si>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</si>
  <si>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</si>
  <si>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</si>
  <si>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</si>
  <si>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</si>
  <si>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</si>
  <si>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</si>
  <si>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</si>
  <si>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</si>
  <si>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</si>
  <si>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</si>
  <si>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</si>
  <si>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</si>
  <si>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</si>
  <si>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</si>
  <si>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</si>
  <si>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</si>
  <si>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</si>
  <si>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</si>
  <si>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</si>
  <si>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</si>
  <si>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</si>
  <si>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</si>
  <si>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</si>
  <si>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</si>
  <si>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</si>
  <si>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</si>
  <si>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</si>
  <si>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</si>
  <si>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</si>
  <si>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</si>
  <si>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</si>
  <si>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</si>
  <si>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</si>
  <si>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</si>
  <si>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</si>
  <si>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</si>
  <si>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</si>
  <si>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</si>
  <si>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</si>
  <si>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</si>
  <si>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</si>
  <si>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</si>
  <si>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</si>
  <si>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</si>
  <si>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</si>
  <si>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</si>
  <si>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</si>
  <si>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</si>
  <si>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</si>
  <si>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</si>
  <si>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</si>
  <si>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</si>
  <si>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</si>
  <si>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</si>
  <si>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</si>
  <si>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</si>
  <si>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</si>
  <si>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</si>
  <si>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</si>
  <si>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</si>
  <si>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</si>
  <si>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</si>
  <si>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</si>
  <si>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</si>
  <si>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</si>
  <si>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</si>
  <si>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</si>
  <si>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</si>
  <si>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</si>
  <si>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</si>
  <si>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</si>
  <si>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</si>
  <si>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</si>
  <si>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</si>
  <si>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</si>
  <si>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</si>
  <si>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</si>
  <si>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</si>
  <si>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</si>
  <si>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</si>
  <si>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</si>
  <si>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</si>
  <si>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</si>
  <si>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</si>
  <si>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</si>
  <si>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</si>
  <si>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</si>
  <si>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</si>
  <si>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</si>
  <si>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</si>
  <si>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</si>
  <si>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</si>
  <si>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</si>
  <si>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</si>
  <si>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</si>
  <si>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</si>
  <si>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</si>
  <si>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</si>
  <si>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</si>
  <si>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</si>
  <si>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</si>
  <si>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</si>
  <si>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</si>
  <si>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</si>
  <si>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</si>
  <si>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</si>
  <si>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</si>
  <si>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</si>
  <si>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</si>
  <si>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</si>
  <si>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</si>
  <si>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</si>
  <si>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</si>
  <si>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</si>
  <si>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</si>
  <si>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</si>
  <si>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</si>
  <si>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</si>
  <si>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</si>
  <si>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</si>
  <si>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</si>
  <si>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</si>
  <si>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</si>
  <si>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</si>
  <si>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</si>
  <si>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</si>
  <si>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</si>
  <si>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</si>
  <si>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</si>
  <si>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</si>
  <si>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</si>
  <si>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</si>
  <si>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</si>
  <si>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</si>
  <si>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</si>
  <si>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</si>
  <si>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</si>
  <si>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</si>
  <si>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</si>
  <si>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</si>
  <si>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</si>
  <si>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</si>
  <si>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</si>
  <si>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</si>
  <si>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</si>
  <si>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</si>
  <si>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</si>
  <si>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</si>
  <si>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</si>
  <si>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</si>
  <si>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</si>
  <si>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</si>
  <si>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</si>
  <si>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</si>
  <si>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</si>
  <si>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</si>
  <si>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</si>
  <si>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</si>
  <si>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</si>
  <si>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</si>
  <si>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</si>
  <si>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</si>
  <si>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</si>
  <si>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</si>
  <si>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</si>
  <si>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</si>
  <si>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</si>
  <si>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</si>
  <si>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</si>
  <si>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</si>
  <si>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</si>
  <si>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</si>
  <si>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</si>
  <si>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</si>
  <si>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</si>
  <si>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</si>
  <si>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</si>
  <si>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</si>
  <si>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</si>
  <si>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</si>
  <si>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</si>
  <si>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</si>
  <si>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</si>
  <si>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</si>
  <si>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</si>
  <si>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</si>
  <si>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</si>
  <si>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</si>
  <si>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</si>
  <si>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</si>
  <si>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</si>
  <si>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</si>
  <si>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</si>
  <si>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</si>
  <si>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</si>
  <si>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</si>
  <si>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</si>
  <si>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</si>
  <si>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</si>
  <si>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</si>
  <si>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</si>
  <si>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</si>
  <si>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</si>
  <si>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</si>
  <si>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</si>
  <si>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</si>
  <si>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</si>
  <si>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</si>
  <si>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</si>
  <si>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</si>
  <si>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</si>
  <si>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</si>
  <si>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</si>
  <si>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</si>
  <si>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</si>
  <si>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</si>
  <si>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</si>
  <si>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</si>
  <si>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</si>
  <si>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</si>
  <si>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</si>
  <si>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</si>
  <si>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</si>
  <si>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</si>
  <si>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</si>
  <si>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</si>
  <si>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</si>
  <si>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</si>
  <si>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</si>
  <si>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</si>
  <si>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</si>
  <si>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</si>
  <si>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</si>
  <si>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</si>
  <si>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</si>
  <si>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</si>
  <si>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</si>
  <si>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</si>
  <si>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</si>
  <si>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</si>
  <si>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</si>
  <si>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</si>
  <si>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</si>
  <si>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</si>
  <si>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</si>
  <si>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</si>
  <si>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</si>
  <si>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</si>
  <si>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</si>
  <si>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</si>
  <si>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</si>
  <si>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</si>
  <si>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</si>
  <si>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</si>
  <si>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</si>
  <si>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</si>
  <si>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</si>
  <si>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</si>
  <si>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</si>
  <si>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</si>
  <si>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</si>
  <si>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</si>
  <si>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</si>
  <si>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</si>
  <si>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</si>
  <si>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</si>
  <si>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</si>
  <si>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</si>
  <si>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</si>
  <si>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</si>
  <si>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</si>
  <si>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</si>
  <si>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</si>
  <si>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</si>
  <si>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</si>
  <si>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</si>
  <si>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</si>
  <si>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</si>
  <si>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</si>
  <si>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</si>
  <si>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</si>
  <si>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</si>
  <si>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</si>
  <si>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</si>
  <si>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</si>
  <si>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</si>
  <si>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</si>
  <si>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</si>
  <si>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</si>
  <si>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</si>
  <si>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</si>
  <si>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</si>
  <si>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</si>
  <si>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</si>
  <si>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</si>
  <si>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</si>
  <si>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</si>
  <si>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</si>
  <si>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</si>
  <si>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</si>
  <si>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</si>
  <si>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</si>
  <si>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</si>
  <si>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</si>
  <si>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</si>
  <si>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</si>
  <si>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</si>
  <si>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</si>
  <si>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</si>
  <si>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</si>
  <si>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</si>
  <si>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</si>
  <si>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</si>
  <si>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</si>
  <si>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</si>
  <si>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</si>
  <si>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</si>
  <si>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</si>
  <si>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</si>
  <si>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</si>
  <si>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</si>
  <si>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</si>
  <si>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</si>
  <si>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</si>
  <si>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</si>
  <si>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</si>
  <si>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</si>
  <si>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</si>
  <si>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</si>
  <si>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</si>
  <si>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</si>
  <si>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</si>
  <si>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</si>
  <si>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</si>
  <si>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</si>
  <si>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</si>
  <si>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</si>
  <si>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</si>
  <si>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</si>
  <si>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</si>
  <si>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</si>
  <si>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</si>
  <si>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</si>
  <si>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</si>
  <si>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</si>
  <si>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</si>
  <si>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</si>
  <si>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</si>
  <si>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</si>
  <si>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</si>
  <si>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</si>
  <si>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</si>
  <si>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</si>
  <si>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</si>
  <si>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</si>
  <si>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</si>
  <si>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</si>
  <si>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</si>
  <si>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</si>
  <si>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</si>
  <si>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</si>
  <si>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</si>
  <si>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</si>
  <si>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</si>
  <si>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</si>
  <si>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</si>
  <si>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</si>
  <si>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</si>
  <si>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</si>
  <si>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</si>
  <si>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</si>
  <si>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</si>
  <si>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</si>
  <si>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</si>
  <si>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</si>
  <si>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</si>
  <si>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</si>
  <si>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</si>
  <si>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</si>
  <si>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</si>
  <si>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</si>
  <si>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</si>
  <si>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</si>
  <si>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</si>
  <si>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</si>
  <si>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</si>
  <si>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</si>
  <si>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</si>
  <si>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</si>
  <si>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</si>
  <si>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</si>
  <si>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</si>
  <si>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</si>
  <si>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</si>
  <si>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</si>
  <si>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</si>
  <si>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</si>
  <si>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</si>
  <si>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</si>
  <si>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</si>
  <si>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</si>
  <si>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</si>
  <si>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</si>
  <si>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</si>
  <si>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</si>
  <si>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</si>
  <si>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</si>
  <si>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</si>
  <si>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</si>
  <si>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</si>
  <si>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</si>
  <si>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</si>
  <si>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</si>
  <si>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</si>
  <si>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</si>
  <si>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</si>
  <si>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</si>
  <si>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</si>
  <si>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</si>
  <si>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</si>
  <si>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</si>
  <si>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</si>
  <si>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</si>
  <si>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</si>
  <si>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</si>
  <si>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</si>
  <si>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</si>
  <si>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</si>
  <si>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</si>
  <si>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</si>
  <si>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</si>
  <si>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</si>
  <si>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</si>
  <si>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</si>
  <si>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</si>
  <si>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</si>
  <si>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</si>
  <si>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</si>
  <si>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</si>
  <si>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</si>
  <si>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</si>
  <si>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</si>
  <si>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</si>
  <si>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</si>
  <si>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</si>
  <si>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</si>
  <si>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</si>
  <si>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</si>
  <si>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</si>
  <si>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</si>
  <si>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</si>
  <si>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</si>
  <si>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</si>
  <si>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</si>
  <si>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</si>
  <si>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</si>
  <si>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</si>
  <si>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</si>
  <si>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</si>
  <si>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</si>
  <si>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</si>
  <si>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</si>
  <si>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</si>
  <si>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</si>
  <si>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</si>
  <si>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</si>
  <si>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</si>
  <si>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</si>
  <si>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</si>
  <si>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</si>
  <si>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</si>
  <si>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</si>
  <si>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</si>
  <si>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</si>
  <si>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</si>
  <si>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</si>
  <si>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</si>
  <si>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</si>
  <si>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</si>
  <si>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</si>
  <si>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</si>
  <si>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</si>
  <si>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</si>
  <si>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</si>
  <si>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</si>
  <si>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</si>
  <si>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</si>
  <si>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</si>
  <si>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</si>
  <si>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</si>
  <si>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</si>
  <si>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</si>
  <si>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</si>
  <si>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</si>
  <si>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</si>
  <si>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</si>
  <si>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</si>
  <si>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</si>
  <si>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</si>
  <si>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</si>
  <si>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</si>
  <si>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</si>
  <si>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</si>
  <si>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</si>
  <si>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</si>
  <si>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</si>
  <si>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</si>
  <si>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</si>
  <si>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</si>
  <si>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</si>
  <si>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</si>
  <si>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</si>
  <si>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</si>
  <si>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</si>
  <si>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</si>
  <si>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</si>
  <si>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</si>
  <si>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</si>
  <si>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</si>
  <si>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</si>
  <si>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</si>
  <si>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</si>
  <si>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</si>
  <si>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</si>
  <si>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</si>
  <si>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</si>
  <si>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</si>
  <si>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</si>
  <si>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</si>
  <si>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</si>
  <si>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</si>
  <si>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</si>
  <si>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</si>
  <si>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</si>
  <si>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</si>
  <si>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</si>
  <si>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</si>
  <si>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</si>
  <si>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</si>
  <si>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</si>
  <si>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</si>
  <si>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</si>
  <si>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</si>
  <si>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</si>
  <si>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</si>
  <si>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</si>
  <si>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</si>
  <si>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</si>
  <si>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</si>
  <si>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</si>
  <si>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</si>
  <si>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</si>
  <si>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</si>
  <si>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</si>
  <si>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</si>
  <si>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</si>
  <si>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</si>
  <si>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</si>
  <si>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</si>
  <si>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</si>
  <si>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</si>
  <si>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</si>
  <si>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</si>
  <si>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</si>
  <si>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</si>
  <si>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</si>
  <si>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</si>
  <si>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</si>
  <si>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</si>
  <si>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</si>
  <si>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</si>
  <si>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</si>
  <si>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</si>
  <si>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</si>
  <si>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</si>
  <si>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</si>
  <si>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</si>
  <si>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</si>
  <si>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</si>
  <si>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</si>
  <si>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</si>
  <si>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</si>
  <si>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</si>
  <si>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</si>
  <si>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</si>
  <si>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</si>
  <si>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</si>
  <si>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</si>
  <si>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</si>
  <si>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</si>
  <si>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</si>
  <si>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</si>
  <si>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</si>
  <si>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</si>
  <si>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</si>
  <si>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</si>
  <si>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</si>
  <si>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</si>
  <si>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</si>
  <si>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</si>
  <si>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</si>
  <si>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</si>
  <si>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</si>
  <si>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</si>
  <si>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</si>
  <si>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</si>
  <si>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</si>
  <si>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</si>
  <si>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</si>
  <si>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</si>
  <si>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</si>
  <si>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</si>
  <si>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</si>
  <si>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</si>
  <si>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</si>
  <si>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</si>
  <si>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</si>
  <si>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</si>
  <si>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</si>
  <si>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</si>
  <si>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</si>
  <si>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</si>
  <si>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</si>
  <si>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</si>
  <si>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</si>
  <si>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</si>
  <si>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</si>
  <si>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</si>
  <si>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</si>
  <si>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</si>
  <si>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</si>
  <si>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</si>
  <si>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</si>
  <si>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</si>
  <si>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</si>
  <si>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</si>
  <si>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</si>
  <si>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</si>
  <si>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</si>
  <si>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</si>
  <si>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</si>
  <si>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</si>
  <si>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</si>
  <si>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</si>
  <si>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</si>
  <si>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</si>
  <si>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</si>
  <si>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</si>
  <si>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</si>
  <si>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</si>
  <si>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</si>
  <si>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</si>
  <si>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</si>
  <si>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</si>
  <si>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</si>
  <si>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</si>
  <si>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</si>
  <si>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</si>
  <si>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</si>
  <si>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</si>
  <si>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</si>
  <si>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</si>
  <si>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</si>
  <si>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</si>
  <si>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</si>
  <si>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</si>
  <si>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</si>
  <si>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</si>
  <si>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</si>
  <si>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</si>
  <si>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</si>
  <si>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</si>
  <si>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</si>
  <si>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</si>
  <si>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</si>
  <si>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</si>
  <si>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</si>
  <si>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</si>
  <si>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</si>
  <si>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</si>
  <si>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</si>
  <si>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</si>
  <si>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</si>
  <si>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</si>
  <si>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</si>
  <si>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</si>
  <si>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</si>
  <si>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</si>
  <si>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</si>
  <si>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</si>
  <si>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</si>
  <si>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</si>
  <si>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</si>
  <si>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</si>
  <si>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</si>
  <si>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</si>
  <si>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</si>
  <si>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</si>
  <si>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</si>
  <si>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</si>
  <si>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</si>
  <si>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</si>
  <si>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</si>
  <si>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</si>
  <si>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</si>
  <si>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</si>
  <si>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</si>
  <si>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</si>
  <si>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</si>
  <si>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</si>
  <si>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</si>
  <si>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</si>
  <si>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</si>
  <si>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</si>
  <si>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</si>
  <si>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</si>
  <si>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</si>
  <si>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</si>
  <si>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</si>
  <si>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</si>
  <si>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</si>
  <si>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</si>
  <si>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</si>
  <si>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</si>
  <si>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</si>
  <si>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</si>
  <si>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</si>
  <si>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</si>
  <si>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</si>
  <si>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</si>
  <si>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</si>
  <si>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</si>
  <si>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</si>
  <si>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</si>
  <si>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</si>
  <si>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</si>
  <si>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</si>
  <si>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</si>
  <si>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</si>
  <si>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</si>
  <si>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</si>
  <si>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</si>
  <si>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</si>
  <si>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</si>
  <si>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</si>
  <si>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</si>
  <si>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</si>
  <si>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</si>
  <si>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</si>
  <si>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</si>
  <si>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</si>
  <si>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</si>
  <si>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</si>
  <si>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</si>
  <si>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</si>
  <si>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</si>
  <si>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</si>
  <si>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</si>
  <si>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</si>
  <si>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</si>
  <si>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</si>
  <si>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</si>
  <si>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</si>
  <si>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</si>
  <si>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</si>
  <si>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</si>
  <si>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</si>
  <si>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</si>
  <si>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</si>
  <si>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</si>
  <si>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</si>
  <si>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</si>
  <si>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</si>
  <si>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</si>
  <si>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</si>
  <si>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</si>
  <si>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</si>
  <si>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</si>
  <si>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</si>
  <si>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</si>
  <si>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</si>
  <si>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</si>
  <si>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</si>
  <si>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</si>
  <si>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</si>
  <si>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</si>
  <si>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</si>
  <si>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</si>
  <si>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</si>
  <si>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</si>
  <si>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</si>
  <si>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</si>
  <si>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</si>
  <si>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</si>
  <si>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</si>
  <si>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</si>
  <si>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</si>
  <si>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</si>
  <si>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</si>
  <si>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</si>
  <si>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</si>
  <si>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</si>
  <si>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</si>
  <si>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</si>
  <si>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</si>
  <si>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</si>
  <si>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</si>
  <si>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</si>
  <si>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</si>
  <si>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</si>
  <si>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</si>
  <si>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</si>
  <si>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</si>
  <si>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</si>
  <si>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</si>
  <si>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</si>
  <si>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</si>
  <si>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</si>
  <si>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</si>
  <si>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</si>
  <si>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</si>
  <si>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</si>
  <si>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</si>
  <si>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</si>
  <si>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</si>
  <si>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</si>
  <si>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</si>
  <si>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</si>
  <si>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</si>
  <si>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</si>
  <si>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</si>
  <si>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</si>
  <si>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</si>
  <si>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</si>
  <si>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</si>
  <si>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</si>
  <si>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</si>
  <si>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</si>
  <si>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</si>
  <si>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</si>
  <si>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</si>
  <si>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</si>
  <si>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</si>
  <si>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</si>
  <si>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</si>
  <si>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</si>
  <si>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</si>
  <si>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</si>
  <si>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</si>
  <si>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</si>
  <si>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</si>
  <si>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</si>
  <si>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</si>
  <si>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</si>
  <si>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</si>
  <si>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</si>
  <si>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</si>
  <si>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</si>
  <si>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</si>
  <si>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</si>
  <si>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</si>
  <si>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</si>
  <si>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</si>
  <si>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</si>
  <si>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</si>
  <si>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</si>
  <si>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</si>
  <si>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</si>
  <si>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</si>
  <si>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</si>
  <si>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</si>
  <si>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</si>
  <si>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</si>
  <si>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</si>
  <si>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</si>
  <si>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</si>
  <si>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</si>
  <si>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</si>
  <si>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</si>
  <si>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</si>
  <si>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</si>
  <si>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</si>
  <si>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</si>
  <si>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</si>
  <si>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</si>
  <si>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</si>
  <si>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</si>
  <si>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</si>
  <si>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</si>
  <si>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</si>
  <si>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</si>
  <si>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</si>
  <si>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</si>
  <si>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</si>
  <si>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</si>
  <si>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</si>
  <si>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</si>
  <si>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</si>
  <si>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</si>
  <si>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</si>
  <si>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</si>
  <si>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</si>
  <si>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</si>
  <si>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</si>
  <si>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</si>
  <si>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</si>
  <si>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</si>
  <si>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</si>
  <si>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</si>
  <si>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</si>
  <si>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</si>
  <si>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</si>
  <si>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</si>
  <si>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</si>
  <si>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</si>
  <si>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</si>
  <si>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</si>
  <si>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</si>
  <si>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</si>
  <si>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</si>
  <si>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</si>
  <si>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</si>
  <si>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</si>
  <si>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</si>
  <si>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</si>
  <si>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</si>
  <si>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</si>
  <si>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</si>
  <si>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</si>
  <si>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</si>
  <si>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</si>
  <si>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</si>
  <si>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</si>
  <si>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</si>
  <si>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</si>
  <si>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</si>
  <si>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</si>
  <si>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</si>
  <si>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</si>
  <si>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</si>
  <si>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</si>
  <si>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</si>
  <si>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</si>
  <si>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</si>
  <si>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</si>
  <si>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</si>
  <si>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</si>
  <si>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</si>
  <si>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</si>
  <si>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</si>
  <si>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</si>
  <si>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</si>
  <si>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</si>
  <si>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</si>
  <si>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</si>
  <si>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</si>
  <si>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</si>
  <si>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</si>
  <si>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</si>
  <si>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</si>
  <si>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</si>
  <si>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</si>
  <si>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</si>
  <si>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</si>
  <si>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</si>
  <si>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</si>
  <si>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</si>
  <si>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</si>
  <si>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</si>
  <si>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</si>
  <si>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</si>
  <si>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</si>
  <si>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</si>
  <si>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</si>
  <si>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</si>
  <si>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</si>
  <si>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PCM-20251029-00000659</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</si>
  <si>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</si>
  <si>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</si>
  <si>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</si>
  <si>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</si>
  <si>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</si>
  <si>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</si>
  <si>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</si>
  <si>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</si>
  <si>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</si>
  <si>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</si>
  <si>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</si>
  <si>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</si>
  <si>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</si>
  <si>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</si>
  <si>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</si>
  <si>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</si>
  <si>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</si>
  <si>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</si>
  <si>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</si>
  <si>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</si>
  <si>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</si>
  <si>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</si>
  <si>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</si>
  <si>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</si>
  <si>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</si>
  <si>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</si>
  <si>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</si>
  <si>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</si>
  <si>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</si>
  <si>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</si>
  <si>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</si>
  <si>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</si>
  <si>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</si>
  <si>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</si>
  <si>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</si>
  <si>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</si>
  <si>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</si>
  <si>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</si>
  <si>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</si>
  <si>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</si>
  <si>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</si>
  <si>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</si>
  <si>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</si>
  <si>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</si>
  <si>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</si>
  <si>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</si>
  <si>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</si>
  <si>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</si>
  <si>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</si>
  <si>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</si>
  <si>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</si>
  <si>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</si>
  <si>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</si>
  <si>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</si>
  <si>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</si>
  <si>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</si>
  <si>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</si>
  <si>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</si>
  <si>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</si>
  <si>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</si>
  <si>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</si>
  <si>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</si>
  <si>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</si>
  <si>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</si>
  <si>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</si>
  <si>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</si>
  <si>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</si>
  <si>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</si>
  <si>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</si>
  <si>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</si>
  <si>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</si>
  <si>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</si>
  <si>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</si>
  <si>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</si>
  <si>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</si>
  <si>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</si>
  <si>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</si>
  <si>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</si>
  <si>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</si>
  <si>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</si>
  <si>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</si>
  <si>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</si>
  <si>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</si>
  <si>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</si>
  <si>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</si>
  <si>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</si>
  <si>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issue,team at site now checking access </t>
  </si>
  <si>
    <t>PCM-20251028-00002374</t>
  </si>
  <si>
    <t>TE issue // site has night access</t>
  </si>
  <si>
    <t>PCM-20251029-00000461</t>
  </si>
  <si>
    <t>Restored by PG</t>
  </si>
  <si>
    <t>PCM-20251029-00000702</t>
  </si>
  <si>
    <t>ETA 30 min</t>
  </si>
  <si>
    <t>PCM-20251029-00000716</t>
  </si>
  <si>
    <t>ETA 50 min</t>
  </si>
  <si>
    <t xml:space="preserve"> PCM-20250215-00000830 </t>
  </si>
  <si>
    <t>LTE site still down and  site located in aramco area access issue need special permission</t>
  </si>
  <si>
    <t>PCM-20251028-00002341</t>
  </si>
  <si>
    <t>Access night issue, Shopping centre and main gate closed, team will check in morning/team on the way need to try to access need 60 Min</t>
  </si>
  <si>
    <t>No PCM</t>
  </si>
  <si>
    <t>SCECO team disconnected power due to pending billing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</si>
  <si>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</si>
  <si>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</si>
  <si>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</si>
  <si>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</si>
  <si>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</si>
  <si>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</si>
  <si>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</si>
  <si>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</si>
  <si>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PCM-20251029-00000764</t>
  </si>
  <si>
    <t xml:space="preserve">EM team need 50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</si>
</sst>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3" totalsRowShown="0" headerRowDxfId="174" dataDxfId="173" headerRowBorderDxfId="171" tableBorderDxfId="172" totalsRowBorderDxfId="170">
  <autoFilter ref="A1:L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3"/>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296.44368657407176</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13274</v>
      </c>
      <c r="E3" s="135" t="s">
        <v>39021</v>
      </c>
      <c r="F3" s="136">
        <v>45959.318333333336</v>
      </c>
      <c r="G3" s="137">
        <f ca="1">IFERROR(NOW()-F3,"")</f>
        <v>7.3779166661552154E-2</v>
      </c>
      <c r="H3" s="136">
        <v>45959.318333333336</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45959.392112499998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45959.392112499998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45959.392112499998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45959.392112499998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45959.392112499998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45959.392112499998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45959.392112499998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45959.392112499998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45959.392112499998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45959.392112499998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45959.392112499998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45959.392112499998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45959.392112499998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45959.392112499998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45959.392112499998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45959.392112499998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45959.392112499998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45959.392112499998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45959.392112499998</v>
      </c>
      <c r="H22" s="136"/>
      <c r="I22" s="134" t="str">
        <f>IFERROR(VLOOKUP(D22,DB!A:F,6,0),"")</f>
        <v/>
      </c>
      <c r="J22" s="134" t="str">
        <f>IFERROR(VLOOKUP(D22,DB!A:G,7,0),"")</f>
        <v/>
      </c>
      <c r="K22" s="138"/>
      <c r="L22" s="139" t="str">
        <f>IFERROR(VLOOKUP(D22,DB!A:I,9,0),"")</f>
        <v/>
      </c>
    </row>
    <row r="23" spans="1:12" ht="15" customHeight="1">
      <c r="A23" s="145"/>
      <c r="B23" s="146" t="str">
        <f>IFERROR(VLOOKUP(D23,DB!A:K,11,0),"")</f>
        <v/>
      </c>
      <c r="C23" s="146"/>
      <c r="D23" s="146"/>
      <c r="E23" s="147"/>
      <c r="F23" s="148"/>
      <c r="G23" s="149">
        <f ca="1">IFERROR(NOW()-F23,"")</f>
        <v>45959.392112499998</v>
      </c>
      <c r="H23" s="148"/>
      <c r="I23" s="146" t="str">
        <f>IFERROR(VLOOKUP(D23,DB!A:F,6,0),"")</f>
        <v/>
      </c>
      <c r="J23" s="146" t="str">
        <f>IFERROR(VLOOKUP(D23,DB!A:G,7,0),"")</f>
        <v/>
      </c>
      <c r="K23" s="150"/>
      <c r="L23" s="151" t="str">
        <f>IFERROR(VLOOKUP(D23,DB!A:I,9,0),"")</f>
        <v/>
      </c>
    </row>
  </sheetData>
  <customSheetViews>
    <customSheetView guid="{F6042A99-DD27-4453-835D-0834D95730CC}" filter="1" showAutoFilter="1">
      <pageMargins left="0" right="0" top="0" bottom="0" header="0" footer="0"/>
      <autoFilter ref="B1:M1" xr:uid="{466F2B42-3732-430C-BC15-6D7F41D44711}"/>
    </customSheetView>
  </customSheetViews>
  <dataValidations count="2">
    <dataValidation allowBlank="1" showInputMessage="1" showErrorMessage="1" sqref="E1" xr:uid="{5DBA255D-CDD9-49FB-AD3C-AF70AB4EE696}"/>
    <dataValidation type="list" allowBlank="1" showInputMessage="1" showErrorMessage="1" sqref="E2:E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J10" sqref="J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134.39227453703643</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0.65002916666708188</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39109</v>
      </c>
      <c r="B5" s="18" t="str">
        <f>IFERROR(VLOOKUP(D5,DB!A:K,11,0),"")</f>
        <v>R2</v>
      </c>
      <c r="C5" s="18">
        <v>3</v>
      </c>
      <c r="D5" s="18" t="s">
        <v>17733</v>
      </c>
      <c r="E5" s="114" t="s">
        <v>39021</v>
      </c>
      <c r="F5" s="115">
        <v>45958.776261574072</v>
      </c>
      <c r="G5" s="116">
        <f ca="1">IFERROR(NOW()-F5,"-")</f>
        <v>0.61585092592576984</v>
      </c>
      <c r="H5" s="115">
        <v>45958.768622685187</v>
      </c>
      <c r="I5" s="18" t="str">
        <f>IFERROR(VLOOKUP(D5,DB!A:F,6,0),"")</f>
        <v>SCECO</v>
      </c>
      <c r="J5" s="18" t="str">
        <f>IFERROR(VLOOKUP(D5,DB!A:G,7,0),"")</f>
        <v>Vandalized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39111</v>
      </c>
      <c r="B6" s="18" t="str">
        <f>IFERROR(VLOOKUP(D6,DB!A:K,11,0),"")</f>
        <v>R2</v>
      </c>
      <c r="C6" s="18">
        <v>1</v>
      </c>
      <c r="D6" s="18" t="s">
        <v>24327</v>
      </c>
      <c r="E6" s="114" t="s">
        <v>39021</v>
      </c>
      <c r="F6" s="115">
        <v>45958.937893518516</v>
      </c>
      <c r="G6" s="116">
        <f ca="1">IFERROR(NOW()-F6,"-")</f>
        <v>0.45421898148197215</v>
      </c>
      <c r="H6" s="115">
        <v>45958.896226851852</v>
      </c>
      <c r="I6" s="18" t="str">
        <f>IFERROR(VLOOKUP(D6,DB!A:F,6,0),"")</f>
        <v>SCECO</v>
      </c>
      <c r="J6" s="18" t="str">
        <f>IFERROR(VLOOKUP(D6,DB!A:G,7,0),"")</f>
        <v>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2</v>
      </c>
      <c r="D7" s="18" t="s">
        <v>25261</v>
      </c>
      <c r="E7" s="114" t="s">
        <v>39102</v>
      </c>
      <c r="F7" s="115">
        <v>45959.225925925923</v>
      </c>
      <c r="G7" s="116">
        <f ca="1">IFERROR(NOW()-F7,"-")</f>
        <v>0.16618657407525461</v>
      </c>
      <c r="H7" s="115">
        <v>45959.220023148147</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1</v>
      </c>
      <c r="D8" s="18" t="s">
        <v>22825</v>
      </c>
      <c r="E8" s="114" t="s">
        <v>39021</v>
      </c>
      <c r="F8" s="115">
        <v>45959.338391203702</v>
      </c>
      <c r="G8" s="116">
        <f ca="1">IFERROR(NOW()-F8,"-")</f>
        <v>5.3721296295407228E-2</v>
      </c>
      <c r="H8" s="115">
        <v>45959.33353009259</v>
      </c>
      <c r="I8" s="18" t="str">
        <f>IFERROR(VLOOKUP(D8,DB!A:F,6,0),"")</f>
        <v>SCECO</v>
      </c>
      <c r="J8" s="18" t="str">
        <f>IFERROR(VLOOKUP(D8,DB!A:G,7,0),"")</f>
        <v>Vandalized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19654</v>
      </c>
      <c r="E9" s="114" t="s">
        <v>39021</v>
      </c>
      <c r="F9" s="115">
        <v>45959.34516203704</v>
      </c>
      <c r="G9" s="116">
        <f ca="1">IFERROR(NOW()-F9,"-")</f>
        <v>4.6950462958193384E-2</v>
      </c>
      <c r="H9" s="115">
        <v>45959.340300925927</v>
      </c>
      <c r="I9" s="18" t="str">
        <f>IFERROR(VLOOKUP(D9,DB!A:F,6,0),"")</f>
        <v>SCECO</v>
      </c>
      <c r="J9" s="18" t="str">
        <f>IFERROR(VLOOKUP(D9,DB!A:G,7,0),"")</f>
        <v>Dead</v>
      </c>
      <c r="K9" s="19" t="s">
        <v>39118</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45959.392112499998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R2</v>
      </c>
      <c r="C11" s="18"/>
      <c r="D11" s="18" t="s">
        <v>23303</v>
      </c>
      <c r="E11" s="114"/>
      <c r="F11" s="115"/>
      <c r="G11" s="116">
        <f ca="1">IFERROR(NOW()-F11,"-")</f>
        <v>45959.392112499998</v>
      </c>
      <c r="H11" s="115"/>
      <c r="I11" s="18" t="str">
        <f>IFERROR(VLOOKUP(D11,DB!A:F,6,0),"")</f>
        <v>SCECO</v>
      </c>
      <c r="J11" s="18" t="str">
        <f>IFERROR(VLOOKUP(D11,DB!A:G,7,0),"")</f>
        <v>vandalized</v>
      </c>
      <c r="K11" s="19"/>
      <c r="L11" s="18" t="str">
        <f>IFERROR(VLOOKUP(D11,DB!A:I,9,0),"")</f>
        <v>Latis</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45959.392112499998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45959.392112499998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45959.392112499998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45959.392112499998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45959.392112499998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45959.392112499998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45959.392112499998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45959.392112499998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45959.392112499998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45959.392112499998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45959.392112499998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45959.392112499998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45959.392112499998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45959.392112499998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45959.392112499998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45959.392112499998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45959.392112499998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45959.392112499998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45959.392112499998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45959.392112499998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45959.392112499998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45959.392112499998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45959.392112499998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45959.392112499998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45959.392112499998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45959.392112499998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45959.392112499998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45959.392112499998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45959.392112499998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45959.392112499998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45959.392112499998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45959.392112499998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45959.392112499998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45959.392112499998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45959.392112499998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45959.392112499998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45959.392112499998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45959.392112499998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45959.392112499998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45959.392112499998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45959.392112499998</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45959.392112499998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45959.392112499998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45959.392112499998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45959.392112499998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45959.392112499998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45959.392112499998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45959.392112499998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45959.392112499998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45959.392112499998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45959.392112499998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45959.392112499998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45959.392112499998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45959.392112499998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45959.392112499998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45959.392112499998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45959.392112499998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45959.392112499998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45959.392112499998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45959.392112499998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45959.392112499998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45959.392112499998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45959.392112499998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45959.392112499998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45959.392112499998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45959.392112499998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45959.392112499998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45959.392112499998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45959.392112499998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45959.392112499998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45959.392112499998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45959.392112499998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45959.392112499998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45959.392112499998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45959.392112499998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45959.392112499998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45959.392112499998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45959.392112499998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45959.392112499998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45959.392112499998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45959.392112499998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45959.392112499998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45959.392112499998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45959.392112499998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45959.392112499998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45959.392112499998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45959.392112499998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45959.392112499998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45959.392112499998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45959.392112499998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45959.392112499998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45959.392112499998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45959.392112499998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45959.392112499998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45959.392112499998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45959.392112499998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45959.392112499998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45959.392112499998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45959.392112499998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45959.392112499998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45959.392112499998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45959.392112499998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45959.392112499998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45959.392112499998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45959.392112499998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45959.392112499998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45959.392112499998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45959.392112499998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45959.392112499998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45959.392112499998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45959.392112499998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45959.392112499998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45959.392112499998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45959.392112499998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45959.392112499998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45959.392112499998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45959.392112499998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45959.392112499998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45959.392112499998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45959.392112499998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45959.392112499998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45959.392112499998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45959.392112499998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45959.392112499998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45959.392112499998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45959.392112499998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45959.392112499998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45959.392112499998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45959.392112499998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45959.392112499998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45959.392112499998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45959.392112499998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45959.392112499998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45959.392112499998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45959.392112499998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45959.392112499998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45959.392112499998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45959.392112499998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45959.392112499998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45959.392112499998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45959.392112499998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45959.392112499998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45959.392112499998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45959.392112499998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45959.392112499998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45959.392112499998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45959.392112499998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45959.392112499998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45959.392112499998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45959.392112499998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45959.392112499998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45959.392112499998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45959.392112499998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45959.392112499998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45959.392112499998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45959.392112499998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45959.392112499998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45959.392112499998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45959.392112499998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45959.392112499998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45959.392112499998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45959.392112499998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45959.392112499998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45959.392112499998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45959.392112499998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45959.392112499998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45959.392112499998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45959.392112499998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45959.392112499998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45959.392112499998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45959.392112499998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45959.392112499998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45959.392112499998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45959.392112499998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45959.392112499998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45959.392112499998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45959.392112499998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45959.392112499998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45959.392112499998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45959.392112499998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45959.392112499998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45959.392112499998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45959.392112499998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45959.392112499998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45959.392112499998</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45959.392112499998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45959.392112499998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45959.392112499998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45959.392112499998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45959.392112499998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45959.392112499998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45959.392112499998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45959.392112499998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45959.392112499998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45959.392112499998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45959.392112499998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45959.392112499998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45959.392112499998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45959.392112499998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45959.392112499998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45959.392112499998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45959.392112499998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45959.392112499998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45959.392112499998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45959.392112499998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45959.392112499998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45959.392112499998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45959.392112499998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45959.392112499998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45959.392112499998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45959.392112499998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45959.392112499998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45959.392112499998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45959.392112499998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45959.392112499998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45959.392112499998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45959.392112499998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45959.392112499998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45959.392112499998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45959.392112499998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45959.392112499998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45959.392112499998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45959.392112499998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45959.392112499998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45959.392112499998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45959.392112499998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45959.392112499998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45959.392112499998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45959.392112499998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45959.392112499998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45959.392112499998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45959.392112499998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45959.392112499998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45959.392112499998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45959.392112499998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45959.392112499998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45959.392112499998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45959.392112499998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45959.392112499998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45959.392112499998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45959.392112499998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45959.392112499998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45959.392112499998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45959.392112499998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45959.392112499998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45959.392112499998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45959.392112499998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45959.392112499998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45959.392112499998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45959.392112499998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45959.392112499998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45959.392112499998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45959.392112499998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45959.392112499998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45959.392112499998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45959.392112499998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45959.392112499998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45959.392112499998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45959.392112499998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45959.392112499998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45959.392112499998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45959.392112499998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45959.392112499998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45959.392112499998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45959.392112499998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45959.392112499998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45959.392112499998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45959.392112499998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45959.392112499998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45959.392112499998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45959.392112499998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45959.392112499998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45959.392112499998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45959.392112499998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45959.392112499998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45959.392112499998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45959.392112499998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45959.392112499998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45959.392112499998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45959.392112499998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45959.392112499998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45959.392112499998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45959.392112499998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45959.392112499998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45959.392112499998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45959.392112499998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45959.392112499998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45959.392112499998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45959.392112499998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45959.392112499998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45959.392112499998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45959.392112499998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45959.392112499998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45959.392112499998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45959.392112499998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45959.392112499998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45959.392112499998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45959.392112499998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45959.392112499998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45959.392112499998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45959.392112499998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45959.392112499998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45959.392112499998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45959.392112499998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45959.392112499998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45959.392112499998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45959.392112499998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45959.392112499998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45959.392112499998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45959.392112499998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45959.392112499998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45959.392112499998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45959.392112499998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45959.392112499998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45959.392112499998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45959.392112499998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45959.392112499998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45959.392112499998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45959.392112499998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45959.392112499998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45959.392112499998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45959.392112499998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45959.392112499998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45959.392112499998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45959.392112499998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45959.392112499998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45959.392112499998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45959.392112499998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45959.392112499998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45959.392112499998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45959.392112499998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45959.392112499998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45959.392112499998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45959.392112499998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45959.392112499998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45959.392112499998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45959.392112499998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45959.392112499998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45959.392112499998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45959.392112499998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45959.392112499998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45959.392112499998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45959.392112499998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45959.392112499998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45959.392112499998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45959.392112499998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45959.392112499998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45959.392112499998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45959.392112499998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45959.392112499998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45959.392112499998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45959.392112499998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45959.392112499998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45959.392112499998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45959.392112499998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45959.392112499998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45959.392112499998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45959.392112499998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45959.392112499998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45959.392112499998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45959.392112499998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45959.392112499998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45959.392112499998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45959.392112499998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45959.392112499998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45959.392112499998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45959.392112499998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45959.392112499998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45959.392112499998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45959.392112499998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45959.392112499998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45959.392112499998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45959.392112499998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45959.392112499998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45959.392112499998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45959.392112499998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45959.392112499998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45959.392112499998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45959.392112499998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45959.392112499998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45959.392112499998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45959.392112499998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45959.392112499998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45959.392112499998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45959.392112499998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45959.392112499998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45959.392112499998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45959.392112499998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45959.392112499998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45959.392112499998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45959.392112499998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45959.392112499998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45959.392112499998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45959.392112499998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45959.392112499998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45959.392112499998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45959.392112499998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45959.392112499998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45959.392112499998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45959.392112499998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45959.392112499998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45959.392112499998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45959.392112499998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45959.392112499998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45959.392112499998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45959.392112499998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45959.392112499998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45959.392112499998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45959.392112499998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45959.392112499998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45959.392112499998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45959.392112499998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45959.392112499998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45959.392112499998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45959.392112499998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45959.392112499998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45959.392112499998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45959.392112499998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45959.392112499998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45959.392112499998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45959.392112499998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45959.392112499998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45959.392112499998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45959.392112499998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45959.392112499998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45959.392112499998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45959.392112499998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45959.392112499998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45959.392112499998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45959.392112499998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45959.392112499998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45959.392112499998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45959.392112499998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45959.392112499998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45959.392112499998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45959.392112499998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45959.392112499998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45959.392112499998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45959.392112499998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45959.392112499998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45959.392112499998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45959.392112499998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45959.392112499998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45959.392112499998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45959.392112499998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45959.392112499998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45959.392112499998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45959.392112499998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45959.392112499998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45959.392112499998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45959.392112499998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45959.392112499998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45959.392112499998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45959.392112499998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45959.392112499998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45959.392112499998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45959.392112499998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45959.392112499998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45959.392112499998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45959.392112499998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45959.392112499998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45959.392112499998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45959.392112499998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45959.392112499998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45959.392112499998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45959.392112499998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45959.392112499998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45959.392112499998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45959.392112499998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45959.392112499998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45959.392112499998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45959.392112499998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45959.392112499998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45959.392112499998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45959.392112499998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45959.392112499998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45959.392112499998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45959.392112499998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45959.392112499998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45959.392112499998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45959.392112499998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45959.392112499998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45959.392112499998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45959.392112499998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45959.392112499998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45959.392112499998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45959.392112499998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45959.392112499998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45959.392112499998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45959.392112499998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45959.392112499998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45959.392112499998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45959.392112499998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45959.392112499998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45959.392112499998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45959.392112499998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45959.392112499998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45959.392112499998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45959.392112499998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45959.392112499998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45959.392112499998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45959.392112499998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45959.392112499998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45959.392112499998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45959.392112499998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45959.392112499998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45959.392112499998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45959.392112499998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45959.392112499998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45959.392112499998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45959.392112499998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45959.392112499998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45959.392112499998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45959.392112499998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45959.392112499998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45959.392112499998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45959.392112499998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45959.392112499998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45959.392112499998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45959.392112499998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45959.392112499998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45959.392112499998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45959.392112499998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45959.392112499998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45959.392112499998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45959.392112499998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45959.392112499998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45959.392112499998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45959.392112499998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45959.392112499998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45959.392112499998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45959.392112499998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45959.392112499998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45959.392112499998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45959.392112499998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45959.392112499998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45959.392112499998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45959.392112499998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45959.392112499998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45959.392112499998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45959.392112499998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45959.392112499998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45959.392112499998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45959.392112499998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45959.392112499998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45959.392112499998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45959.392112499998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45959.392112499998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45959.392112499998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45959.392112499998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45959.392112499998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45959.392112499998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45959.392112499998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45959.392112499998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45959.392112499998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45959.392112499998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45959.392112499998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45959.392112499998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45959.392112499998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45959.392112499998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45959.392112499998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45959.392112499998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45959.392112499998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45959.392112499998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45959.392112499998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45959.392112499998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45959.392112499998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45959.392112499998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45959.392112499998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45959.392112499998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45959.392112499998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45959.392112499998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45959.392112499998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45959.392112499998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45959.392112499998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45959.392112499998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45959.392112499998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45959.392112499998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45959.392112499998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45959.392112499998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45959.392112499998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45959.392112499998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45959.392112499998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45959.392112499998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45959.392112499998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45959.392112499998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45959.392112499998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45959.392112499998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45959.392112499998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45959.392112499998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45959.392112499998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45959.392112499998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45959.392112499998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45959.392112499998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45959.392112499998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45959.392112499998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45959.392112499998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45959.392112499998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45959.392112499998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45959.392112499998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45959.392112499998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45959.392112499998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45959.392112499998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45959.392112499998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45959.392112499998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45959.392112499998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45959.392112499998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45959.392112499998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45959.392112499998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45959.392112499998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45959.392112499998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45959.392112499998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45959.392112499998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45959.392112499998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45959.392112499998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45959.392112499998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45959.392112499998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45959.392112499998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45959.392112499998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45959.392112499998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45959.392112499998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45959.392112499998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45959.392112499998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45959.392112499998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45959.392112499998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45959.392112499998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45959.392112499998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45959.392112499998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45959.392112499998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45959.392112499998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45959.392112499998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45959.392112499998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45959.392112499998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45959.392112499998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45959.392112499998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45959.392112499998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45959.392112499998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45959.392112499998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45959.392112499998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45959.392112499998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45959.392112499998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45959.392112499998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45959.392112499998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45959.392112499998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45959.392112499998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45959.392112499998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45959.392112499998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45959.392112499998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45959.392112499998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45959.392112499998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45959.392112499998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45959.392112499998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45959.392112499998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45959.392112499998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45959.392112499998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45959.392112499998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45959.392112499998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45959.392112499998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45959.392112499998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45959.392112499998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45959.392112499998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45959.392112499998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45959.392112499998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45959.392112499998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45959.392112499998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45959.392112499998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45959.392112499998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45959.392112499998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45959.392112499998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45959.392112499998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45959.392112499998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45959.392112499998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45959.392112499998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45959.392112499998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45959.392112499998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45959.392112499998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45959.392112499998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45959.392112499998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45959.392112499998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45959.392112499998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45959.392112499998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45959.392112499998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45959.392112499998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45959.392112499998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45959.392112499998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45959.392112499998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45959.392112499998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45959.392112499998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45959.392112499998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45959.392112499998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45959.392112499998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45959.392112499998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45959.392112499998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45959.392112499998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45959.392112499998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45959.392112499998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45959.392112499998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45959.392112499998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45959.392112499998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45959.392112499998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45959.392112499998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45959.392112499998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45959.392112499998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45959.392112499998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45959.392112499998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45959.392112499998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45959.392112499998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45959.392112499998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45959.392112499998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45959.392112499998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45959.392112499998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45959.392112499998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45959.392112499998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45959.392112499998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45959.392112499998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45959.392112499998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45959.392112499998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45959.392112499998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45959.392112499998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45959.392112499998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45959.392112499998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45959.392112499998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45959.392112499998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45959.392112499998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45959.392112499998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45959.392112499998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45959.392112499998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45959.392112499998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45959.392112499998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45959.392112499998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45959.392112499998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45959.392112499998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45959.392112499998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45959.392112499998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45959.392112499998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45959.392112499998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45959.392112499998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45959.392112499998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45959.392112499998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45959.392112499998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45959.392112499998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45959.392112499998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45959.392112499998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45959.392112499998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45959.392112499998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45959.392112499998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45959.392112499998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45959.392112499998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45959.392112499998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45959.392112499998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45959.392112499998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45959.392112499998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45959.392112499998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45959.392112499998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45959.392112499998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45959.392112499998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45959.392112499998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45959.392112499998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45959.392112499998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45959.392112499998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45959.392112499998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45959.392112499998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45959.392112499998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45959.392112499998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45959.392112499998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45959.392112499998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45959.392112499998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45959.392112499998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45959.392112499998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45959.392112499998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45959.392112499998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45959.392112499998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45959.392112499998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45959.392112499998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45959.392112499998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45959.392112499998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45959.392112499998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45959.392112499998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45959.392112499998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45959.392112499998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45959.392112499998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45959.392112499998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45959.392112499998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45959.392112499998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45959.392112499998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45959.392112499998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45959.392112499998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45959.392112499998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45959.392112499998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45959.392112499998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45959.392112499998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45959.392112499998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45959.392112499998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45959.392112499998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45959.392112499998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45959.392112499998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45959.392112499998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45959.392112499998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45959.392112499998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45959.392112499998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45959.392112499998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45959.392112499998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45959.392112499998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45959.392112499998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45959.392112499998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45959.392112499998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45959.392112499998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45959.392112499998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45959.392112499998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45959.392112499998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45959.392112499998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45959.392112499998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45959.392112499998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45959.392112499998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45959.392112499998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45959.392112499998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45959.392112499998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45959.392112499998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45959.392112499998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45959.392112499998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45959.392112499998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45959.392112499998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45959.392112499998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45959.392112499998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45959.392112499998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45959.392112499998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45959.392112499998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45959.392112499998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45959.392112499998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45959.392112499998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45959.392112499998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45959.392112499998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45959.392112499998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45959.392112499998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45959.392112499998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45959.392112499998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45959.392112499998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45959.392112499998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45959.392112499998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45959.392112499998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45959.392112499998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45959.392112499998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45959.392112499998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45959.392112499998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45959.392112499998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45959.392112499998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45959.392112499998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45959.392112499998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45959.392112499998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45959.392112499998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45959.392112499998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45959.392112499998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45959.392112499998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45959.392112499998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45959.392112499998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45959.392112499998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45959.392112499998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45959.392112499998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45959.392112499998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45959.392112499998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45959.392112499998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45959.392112499998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45959.392112499998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45959.392112499998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45959.392112499998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45959.392112499998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45959.392112499998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45959.392112499998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45959.392112499998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45959.392112499998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45959.392112499998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45959.392112499998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45959.392112499998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45959.392112499998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45959.392112499998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45959.392112499998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45959.392112499998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45959.392112499998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45959.392112499998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45959.392112499998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45959.392112499998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45959.392112499998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45959.392112499998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45959.392112499998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45959.392112499998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45959.392112499998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45959.392112499998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45959.392112499998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45959.392112499998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45959.392112499998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45959.392112499998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45959.392112499998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45959.392112499998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45959.392112499998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45959.392112499998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45959.392112499998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45959.392112499998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45959.392112499998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45959.392112499998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45959.392112499998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45959.392112499998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45959.392112499998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45959.392112499998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45959.392112499998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45959.392112499998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45959.392112499998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45959.392112499998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45959.392112499998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45959.392112499998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45959.392112499998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45959.392112499998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45959.392112499998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45959.392112499998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45959.392112499998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45959.392112499998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45959.392112499998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45959.392112499998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45959.392112499998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45959.392112499998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45959.392112499998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45959.392112499998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45959.392112499998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45959.392112499998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45959.392112499998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45959.392112499998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45959.392112499998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45959.392112499998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45959.392112499998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45959.392112499998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45959.392112499998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45959.392112499998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45959.392112499998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45959.392112499998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45959.392112499998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45959.392112499998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45959.392112499998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45959.392112499998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45959.392112499998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45959.392112499998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45959.392112499998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45959.392112499998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45959.392112499998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45959.392112499998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45959.392112499998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45959.392112499998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45959.392112499998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45959.392112499998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45959.392112499998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45959.392112499998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45959.392112499998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45959.392112499998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45959.392112499998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45959.392112499998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45959.392112499998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45959.392112499998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45959.392112499998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45959.392112499998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45959.392112499998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45959.392112499998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45959.392112499998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45959.392112499998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45959.392112499998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45959.392112499998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45959.392112499998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45959.392112499998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45959.392112499998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45959.392112499998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45959.392112499998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45959.392112499998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45959.392112499998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45959.392112499998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45959.392112499998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45959.392112499998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45959.392112499998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45959.392112499998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45959.392112499998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45959.392112499998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45959.392112499998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45959.392112499998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45959.392112499998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45959.392112499998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45959.392112499998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45959.392112499998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45959.392112499998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45959.392112499998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45959.392112499998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45959.392112499998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45959.392112499998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45959.392112499998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45959.392112499998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45959.392112499998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45959.392112499998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45959.392112499998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45959.392112499998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45959.392112499998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45959.392112499998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45959.392112499998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45959.392112499998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45959.392112499998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45959.392112499998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45959.392112499998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45959.392112499998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45959.392112499998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45959.392112499998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45959.392112499998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45959.392112499998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45959.392112499998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45959.392112499998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45959.392112499998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45959.392112499998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45959.392112499998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45959.392112499998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45959.392112499998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45959.392112499998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45959.392112499998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45959.392112499998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45959.392112499998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45959.392112499998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45959.392112499998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45959.392112499998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45959.392112499998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45959.392112499998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45959.392112499998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45959.392112499998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45959.392112499998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45959.392112499998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45959.392112499998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45959.392112499998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45959.392112499998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45959.392112499998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45959.392112499998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45959.392112499998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45959.392112499998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45959.392112499998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45959.392112499998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45959.392112499998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45959.392112499998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45959.392112499998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45959.392112499998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45959.392112499998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45959.392112499998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45959.392112499998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45959.392112499998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45959.392112499998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45959.392112499998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45959.392112499998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45959.392112499998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45959.392112499998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45959.392112499998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45959.392112499998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45959.392112499998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45959.392112499998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45959.392112499998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45959.392112499998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45959.392112499998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45959.392112499998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45959.392112499998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45959.392112499998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45959.392112499998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45959.392112499998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45959.392112499998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45959.392112499998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45959.392112499998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45959.392112499998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45959.392112499998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45959.392112499998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45959.392112499998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45959.392112499998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45959.392112499998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45959.392112499998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45959.392112499998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45959.392112499998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45959.392112499998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45959.392112499998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45959.392112499998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45959.392112499998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45959.392112499998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45959.392112499998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45959.392112499998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45959.392112499998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45959.392112499998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45959.392112499998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45959.392112499998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45959.392112499998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45959.392112499998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45959.392112499998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45959.392112499998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45959.392112499998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45959.392112499998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45959.392112499998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45959.392112499998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45959.392112499998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45959.392112499998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45959.392112499998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45959.392112499998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45959.392112499998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45959.392112499998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45959.392112499998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45959.392112499998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45959.392112499998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45959.392112499998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45959.392112499998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45959.392112499998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45959.392112499998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45959.392112499998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45959.392112499998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45959.392112499998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45959.392112499998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45959.392112499998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45959.392112499998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45959.392112499998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45959.392112499998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45959.392112499998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45959.392112499998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45959.392112499998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45959.392112499998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45959.392112499998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45959.392112499998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45959.392112499998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45959.392112499998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45959.392112499998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45959.392112499998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45959.392112499998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45959.392112499998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45959.392112499998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45959.392112499998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45959.392112499998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45959.392112499998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45959.392112499998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45959.392112499998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45959.392112499998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45959.392112499998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45959.392112499998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45959.392112499998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45959.392112499998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45959.392112499998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45959.392112499998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45959.392112499998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45959.392112499998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45959.392112499998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45959.392112499998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45959.392112499998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45959.392112499998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45959.392112499998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45959.392112499998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45959.392112499998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45959.392112499998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45959.392112499998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45959.392112499998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45959.392112499998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45959.392112499998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45959.392112499998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45959.392112499998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45959.392112499998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45959.392112499998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45959.392112499998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45959.392112499998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45959.392112499998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45959.392112499998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45959.392112499998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45959.392112499998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45959.392112499998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45959.392112499998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45959.392112499998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45959.392112499998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45959.392112499998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45959.392112499998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45959.392112499998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45959.392112499998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45959.392112499998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45959.392112499998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45959.392112499998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45959.392112499998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45959.392112499998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45959.392112499998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45959.392112499998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45959.392112499998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45959.392112499998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45959.392112499998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45959.392112499998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45959.392112499998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45959.392112499998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45959.392112499998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45959.392112499998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45959.392112499998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45959.392112499998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45959.392112499998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45959.392112499998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45959.392112499998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45959.392112499998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45959.392112499998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45959.392112499998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45959.392112499998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45959.392112499998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45959.392112499998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45959.392112499998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45959.392112499998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45959.392112499998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45959.392112499998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45959.392112499998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45959.392112499998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45959.392112499998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45959.392112499998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45959.392112499998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45959.392112499998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45959.392112499998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45959.392112499998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45959.392112499998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45959.392112499998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45959.392112499998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45959.392112499998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45959.392112499998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45959.392112499998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45959.392112499998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45959.392112499998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45959.392112499998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45959.392112499998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45959.392112499998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45959.392112499998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45959.392112499998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45959.392112499998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45959.392112499998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45959.392112499998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45959.392112499998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45959.392112499998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45959.392112499998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45959.392112499998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45959.392112499998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45959.392112499998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45959.392112499998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45959.392112499998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45959.392112499998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45959.392112499998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45959.392112499998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45959.392112499998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45959.392112499998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45959.392112499998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45959.392112499998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45959.392112499998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45959.392112499998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45959.392112499998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45959.392112499998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45959.392112499998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45959.392112499998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45959.392112499998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45959.392112499998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45959.392112499998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45959.392112499998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45959.392112499998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45959.392112499998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45959.392112499998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45959.392112499998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45959.392112499998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45959.392112499998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45959.392112499998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45959.392112499998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45959.392112499998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45959.392112499998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45959.392112499998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45959.392112499998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45959.392112499998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45959.392112499998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45959.392112499998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45959.392112499998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45959.392112499998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45959.392112499998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45959.392112499998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45959.392112499998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45959.392112499998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45959.392112499998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45959.392112499998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45959.392112499998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45959.392112499998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45959.392112499998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45959.392112499998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45959.392112499998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45959.392112499998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45959.392112499998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45959.392112499998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45959.392112499998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45959.392112499998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45959.392112499998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45959.392112499998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45959.392112499998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45959.392112499998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45959.392112499998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45959.392112499998</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tabSelected="1" workbookViewId="0">
      <selection activeCell="D13" sqref="D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255.9113949074017</v>
      </c>
      <c r="H2" s="99">
        <v>45703.474768518521</v>
      </c>
      <c r="I2" s="99" t="str">
        <f>IFERROR(VLOOKUP(D2,DB!A:F,6,0),"")</f>
        <v>SCECO</v>
      </c>
      <c r="J2" s="99" t="str">
        <f>IFERROR(VLOOKUP(D2,DB!A:G,7,0),"")</f>
        <v>Dead</v>
      </c>
      <c r="K2" s="101" t="s">
        <v>39120</v>
      </c>
      <c r="L2" s="94" t="str">
        <f>IFERROR(VLOOKUP(D2,DB!A:I,9,0),"")</f>
        <v>Latis</v>
      </c>
    </row>
    <row r="3" spans="1:16" ht="33" customHeight="1">
      <c r="A3" s="119" t="s">
        <v>39121</v>
      </c>
      <c r="B3" s="119" t="str">
        <f>IFERROR(VLOOKUP(D3,DB!A:K,11,0),"")</f>
        <v>R4</v>
      </c>
      <c r="C3" s="120">
        <v>1</v>
      </c>
      <c r="D3" s="94" t="s">
        <v>30476</v>
      </c>
      <c r="E3" s="98" t="s">
        <v>39021</v>
      </c>
      <c r="F3" s="123">
        <v>45958.924305555556</v>
      </c>
      <c r="G3" s="124">
        <f ca="1">IFERROR(NOW()-F3,"")</f>
        <v>0.46780694444169058</v>
      </c>
      <c r="H3" s="123">
        <v>45958.887465277781</v>
      </c>
      <c r="I3" s="119" t="str">
        <f>IFERROR(VLOOKUP(D3,DB!A:F,6,0),"")</f>
        <v>SCECO</v>
      </c>
      <c r="J3" s="119" t="str">
        <f>IFERROR(VLOOKUP(D3,DB!A:G,7,0),"")</f>
        <v>In progress</v>
      </c>
      <c r="K3" s="125" t="s">
        <v>39122</v>
      </c>
      <c r="L3" s="121" t="str">
        <f>IFERROR(VLOOKUP(D3,DB!A:I,9,0),"")</f>
        <v>Latis</v>
      </c>
    </row>
    <row r="4" spans="1:16" ht="15" customHeight="1">
      <c r="A4" s="119" t="s">
        <v>39123</v>
      </c>
      <c r="B4" s="119" t="str">
        <f>IFERROR(VLOOKUP(D4,DB!A:K,11,0),"")</f>
        <v>R4</v>
      </c>
      <c r="C4" s="120">
        <v>1</v>
      </c>
      <c r="D4" s="94" t="s">
        <v>28974</v>
      </c>
      <c r="E4" s="98" t="s">
        <v>39021</v>
      </c>
      <c r="F4" s="123"/>
      <c r="G4" s="124">
        <f ca="1">IFERROR(NOW()-F4,"")</f>
        <v>45959.392112499998</v>
      </c>
      <c r="H4" s="123">
        <v>45959.359988425924</v>
      </c>
      <c r="I4" s="119" t="str">
        <f>IFERROR(VLOOKUP(D4,DB!A:F,6,0),"")</f>
        <v>SCECO</v>
      </c>
      <c r="J4" s="119" t="str">
        <f>IFERROR(VLOOKUP(D4,DB!A:G,7,0),"")</f>
        <v>Weak</v>
      </c>
      <c r="K4" s="125" t="s">
        <v>39124</v>
      </c>
      <c r="L4" s="121" t="str">
        <f>IFERROR(VLOOKUP(D4,DB!A:I,9,0),"")</f>
        <v>Latis</v>
      </c>
    </row>
    <row r="5" spans="1:16" ht="15" customHeight="1">
      <c r="A5" s="119"/>
      <c r="B5" s="119" t="str">
        <f>IFERROR(VLOOKUP(D5,DB!A:K,11,0),"")</f>
        <v/>
      </c>
      <c r="C5" s="120"/>
      <c r="D5" s="94"/>
      <c r="E5" s="98"/>
      <c r="F5" s="123"/>
      <c r="G5" s="124">
        <f ca="1">IFERROR(NOW()-F5,"")</f>
        <v>45959.392112499998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45959.392112499998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45959.392112499998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45959.392112499998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45959.392112499998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45959.392112499998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45959.392112499998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45959.392112499998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45959.392112499998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45959.392112499998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45959.392112499998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45959.392112499998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45959.392112499998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45959.392112499998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45959.392112499998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45959.392112499998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45959.392112499998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45959.392112499998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45959.392112499998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45959.392112499998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45959.392112499998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45959.392112499998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45959.392112499998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45959.392112499998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45959.392112499998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45959.392112499998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45959.392112499998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45959.392112499998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45959.392112499998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45959.392112499998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45959.392112499998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45959.392112499998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45959.392112499998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45959.392112499998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45959.392112499998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45959.392112499998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45959.392112499998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45959.392112499998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45959.392112499998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45959.392112499998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45959.392112499998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45959.392112499998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45959.392112499998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45959.392112499998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45959.392112499998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45959.392112499998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45959.392112499998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45959.392112499998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45959.392112499998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45959.392112499998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45959.392112499998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45959.392112499998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45959.392112499998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45959.392112499998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45959.392112499998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45959.392112499998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45959.392112499998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45959.392112499998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45959.392112499998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45959.392112499998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45959.392112499998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45959.392112499998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45959.392112499998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45959.392112499998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45959.392112499998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45959.392112499998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45959.392112499998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45959.392112499998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45959.392112499998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45959.392112499998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45959.392112499998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45959.392112499998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45959.392112499998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45959.392112499998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45959.392112499998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45959.392112499998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45959.392112499998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45959.392112499998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45959.392112499998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45959.392112499998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45959.392112499998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45959.392112499998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45959.392112499998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45959.392112499998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45959.392112499998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45959.392112499998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45959.392112499998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45959.392112499998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45959.392112499998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45959.392112499998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45959.392112499998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45959.392112499998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45959.392112499998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45959.392112499998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45959.392112499998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45959.392112499998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45959.392112499998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45959.392112499998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45959.392112499998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45959.392112499998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45959.392112499998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45959.392112499998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45959.392112499998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45959.392112499998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45959.392112499998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45959.392112499998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45959.392112499998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45959.392112499998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45959.392112499998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45959.392112499998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45959.392112499998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45959.392112499998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45959.392112499998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45959.392112499998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45959.392112499998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45959.392112499998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45959.392112499998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45959.392112499998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45959.392112499998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45959.392112499998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45959.392112499998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45959.392112499998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45959.392112499998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45959.392112499998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45959.392112499998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45959.392112499998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45959.392112499998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45959.392112499998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45959.392112499998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45959.392112499998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45959.392112499998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45959.392112499998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45959.392112499998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45959.392112499998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45959.392112499998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45959.392112499998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45959.392112499998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45959.392112499998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45959.392112499998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45959.392112499998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45959.392112499998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45959.392112499998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45959.392112499998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45959.392112499998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45959.392112499998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45959.392112499998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45959.392112499998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45959.392112499998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45959.392112499998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45959.392112499998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45959.392112499998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45959.392112499998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45959.392112499998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45959.392112499998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45959.392112499998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45959.392112499998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45959.392112499998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45959.392112499998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45959.392112499998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45959.392112499998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45959.392112499998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45959.392112499998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45959.392112499998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45959.392112499998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45959.392112499998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45959.392112499998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45959.392112499998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45959.392112499998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45959.392112499998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45959.392112499998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45959.392112499998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45959.392112499998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45959.392112499998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45959.392112499998</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45959.392112499998</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4" sqref="D2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67.560052314809582</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39102</v>
      </c>
      <c r="F3" s="38">
        <v>45926.188877314817</v>
      </c>
      <c r="G3" s="144">
        <f t="shared" ref="G3" ca="1" si="0">IFERROR(NOW()-F3,"")</f>
        <v>33.203235185181256</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39102</v>
      </c>
      <c r="F4" s="153">
        <v>45948.661111111112</v>
      </c>
      <c r="G4" s="154">
        <f ca="1">IFERROR(NOW()-F4,"")</f>
        <v>10.731001388885488</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0.30381388888781657</v>
      </c>
      <c r="H5" s="153">
        <v>45959.045960648145</v>
      </c>
      <c r="I5" s="152" t="str">
        <f>IFERROR(VLOOKUP(D5,DB!A:F,6,0),"")</f>
        <v>SCECO</v>
      </c>
      <c r="J5" s="152" t="str">
        <f>IFERROR(VLOOKUP(D5,DB!A:G,7,0),"")</f>
        <v>Good</v>
      </c>
      <c r="K5" s="152" t="s">
        <v>39132</v>
      </c>
      <c r="L5" s="152" t="str">
        <f>IFERROR(VLOOKUP(D5,DB!A:I,9,0),"")</f>
        <v>Latis</v>
      </c>
    </row>
    <row r="6" spans="1:13" ht="15">
      <c r="A6" s="152" t="s">
        <v>39133</v>
      </c>
      <c r="B6" s="152" t="str">
        <f>IFERROR(VLOOKUP(D6,DB!A:K,11,0),"")</f>
        <v>R5</v>
      </c>
      <c r="C6" s="152">
        <v>6</v>
      </c>
      <c r="D6" s="152" t="s">
        <v>32925</v>
      </c>
      <c r="E6" s="152" t="s">
        <v>39102</v>
      </c>
      <c r="F6" s="153">
        <v>45959.36173611111</v>
      </c>
      <c r="G6" s="154">
        <f ca="1">IFERROR(NOW()-F6,"")</f>
        <v>3.0376388887816574E-2</v>
      </c>
      <c r="H6" s="153">
        <v>45959.351597222223</v>
      </c>
      <c r="I6" s="152" t="str">
        <f>IFERROR(VLOOKUP(D6,DB!A:F,6,0),"")</f>
        <v>SCECO</v>
      </c>
      <c r="J6" s="152" t="str">
        <f>IFERROR(VLOOKUP(D6,DB!A:G,7,0),"")</f>
        <v>Dead</v>
      </c>
      <c r="K6" s="152" t="s">
        <v>39134</v>
      </c>
      <c r="L6" s="152" t="str">
        <f>IFERROR(VLOOKUP(D6,DB!A:I,9,0),"")</f>
        <v>Latis</v>
      </c>
    </row>
    <row r="7" spans="1:13" ht="15">
      <c r="A7" s="152"/>
      <c r="B7" s="152" t="str">
        <f>IFERROR(VLOOKUP(D7,DB!A:K,11,0),"")</f>
        <v/>
      </c>
      <c r="C7" s="152"/>
      <c r="D7"/>
      <c r="E7" s="152"/>
      <c r="F7" s="153"/>
      <c r="G7" s="154">
        <f ca="1">IFERROR(NOW()-F7,"")</f>
        <v>45959.392112499998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45959.392112499998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45959.392112499998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45959.392112499998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45959.392112499998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45959.392112499998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45959.392112499998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45959.392112499998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45959.392112499998</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45959.392112499998</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45959.392112499998</v>
      </c>
      <c r="H17" s="153"/>
      <c r="I17" s="152" t="str">
        <f>IFERROR(VLOOKUP(D17,DB!A:F,6,0),"")</f>
        <v/>
      </c>
      <c r="J17" s="152" t="str">
        <f>IFERROR(VLOOKUP(D17,DB!A:G,7,0),"")</f>
        <v/>
      </c>
      <c r="K17" s="152"/>
      <c r="L17" s="152" t="str">
        <f>IFERROR(VLOOKUP(D17,DB!A:I,9,0),"")</f>
        <v/>
      </c>
    </row>
    <row r="18" spans="1:12" ht="15.75">
      <c r="A18" s="152"/>
      <c r="B18" s="152" t="str">
        <f>IFERROR(VLOOKUP(D18,DB!A:K,11,0),"")</f>
        <v/>
      </c>
      <c r="C18" s="152"/>
      <c r="D18" s="169"/>
      <c r="E18" s="152"/>
      <c r="F18" s="153"/>
      <c r="G18" s="154">
        <f ca="1">IFERROR(NOW()-F18,"")</f>
        <v>45959.392112499998</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45959.392112499998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45959.392112499998</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45959.392112499998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45959.392112499998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45959.392112499998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45959.392112499998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45959.392112499998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45959.392112499998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45959.392112499998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45959.392112499998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45959.392112499998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45959.392112499998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45959.392112499998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45959.392112499998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45959.392112499998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45959.392112499998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45959.392112499998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45959.392112499998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45959.392112499998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45959.392112499998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45959.392112499998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45959.392112499998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45959.392112499998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45959.392112499998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45959.392112499998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45959.392112499998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45959.392112499998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45959.392112499998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45959.392112499998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45959.392112499998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45959.392112499998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45959.392112499998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45959.392112499998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45959.392112499998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45959.392112499998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45959.392112499998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45959.392112499998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45959.392112499998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45959.392112499998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45959.392112499998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45959.392112499998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45959.392112499998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45959.392112499998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45959.392112499998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45959.392112499998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45959.392112499998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45959.392112499998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45959.392112499998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45959.392112499998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45959.392112499998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45959.392112499998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45959.392112499998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45959.392112499998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45959.392112499998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45959.392112499998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45959.392112499998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45959.392112499998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45959.392112499998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45959.392112499998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45959.392112499998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45959.392112499998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45959.392112499998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45959.392112499998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45959.392112499998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45959.392112499998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45959.392112499998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45959.392112499998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45959.392112499998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45959.392112499998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45959.392112499998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45959.392112499998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45959.392112499998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45959.392112499998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45959.392112499998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45959.392112499998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45959.392112499998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45959.392112499998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45959.392112499998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45959.392112499998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45959.392112499998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45959.392112499998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45959.392112499998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45959.392112499998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45959.392112499998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45959.392112499998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45959.392112499998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45959.392112499998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45959.392112499998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45959.392112499998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45959.392112499998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45959.392112499998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45959.392112499998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45959.392112499998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45959.392112499998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45959.392112499998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45959.392112499998</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45959.392112499998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45959.392112499998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45959.392112499998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45959.392112499998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45959.392112499998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45959.392112499998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45959.392112499998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45959.392112499998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45959.392112499998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45959.392112499998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45959.392112499998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45959.392112499998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45959.392112499998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45959.392112499998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45959.392112499998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45959.392112499998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45959.392112499998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45959.392112499998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45959.392112499998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45959.392112499998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45959.392112499998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45959.392112499998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45959.392112499998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45959.392112499998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45959.392112499998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45959.392112499998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45959.392112499998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45959.392112499998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45959.392112499998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45959.392112499998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45959.392112499998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45959.392112499998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45959.392112499998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45959.392112499998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45959.392112499998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45959.392112499998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45959.392112499998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45959.392112499998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45959.392112499998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45959.392112499998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45959.392112499998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45959.392112499998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45959.392112499998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45959.392112499998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45959.392112499998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45959.392112499998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45959.392112499998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45959.392112499998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45959.392112499998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45959.392112499998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45959.392112499998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45959.392112499998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45959.392112499998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45959.392112499998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45959.392112499998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45959.392112499998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45959.392112499998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45959.392112499998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45959.392112499998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45959.392112499998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45959.392112499998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45959.392112499998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45959.392112499998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45959.392112499998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45959.392112499998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45959.392112499998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45959.392112499998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45959.392112499998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45959.392112499998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45959.392112499998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45959.392112499998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45959.392112499998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45959.392112499998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45959.392112499998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45959.392112499998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45959.392112499998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45959.392112499998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45959.392112499998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45959.392112499998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45959.392112499998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45959.392112499998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45959.392112499998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45959.392112499998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45959.392112499998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45959.392112499998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45959.392112499998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45959.392112499998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45959.392112499998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45959.392112499998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45959.392112499998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45959.392112499998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45959.392112499998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45959.392112499998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45959.392112499998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45959.392112499998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45959.392112499998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45959.392112499998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45959.392112499998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45959.392112499998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45959.392112499998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45959.392112499998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45959.392112499998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45959.392112499998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45959.392112499998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45959.392112499998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45959.392112499998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45959.392112499998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45959.392112499998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45959.392112499998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45959.392112499998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45959.392112499998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45959.392112499998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45959.392112499998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45959.392112499998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45959.392112499998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45959.392112499998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45959.392112499998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45959.392112499998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45959.392112499998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45959.392112499998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45959.392112499998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45959.392112499998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45959.392112499998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45959.392112499998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45959.392112499998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45959.392112499998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45959.392112499998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45959.392112499998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45959.392112499998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45959.392112499998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45959.392112499998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45959.392112499998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45959.392112499998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45959.392112499998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45959.392112499998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45959.392112499998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45959.392112499998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45959.392112499998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45959.392112499998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45959.392112499998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45959.392112499998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45959.392112499998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45959.392112499998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45959.392112499998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45959.392112499998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45959.392112499998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45959.392112499998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45959.392112499998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45959.392112499998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45959.392112499998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45959.392112499998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45959.392112499998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45959.392112499998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45959.392112499998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45959.392112499998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45959.392112499998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45959.392112499998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45959.392112499998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45959.392112499998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45959.392112499998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45959.392112499998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45959.392112499998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45959.392112499998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45959.392112499998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45959.392112499998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45959.392112499998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45959.392112499998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45959.392112499998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45959.392112499998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45959.392112499998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45959.392112499998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45959.392112499998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45959.392112499998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45959.392112499998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45959.392112499998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45959.392112499998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45959.392112499998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45959.392112499998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45959.392112499998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45959.392112499998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45959.392112499998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45959.392112499998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45959.392112499998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45959.392112499998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45959.392112499998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45959.392112499998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45959.392112499998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45959.392112499998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45959.392112499998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45959.392112499998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45959.392112499998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45959.392112499998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45959.392112499998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45959.392112499998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45959.392112499998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45959.392112499998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45959.392112499998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45959.392112499998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45959.392112499998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45959.392112499998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45959.392112499998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45959.392112499998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45959.392112499998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45959.392112499998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45959.392112499998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45959.392112499998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45959.392112499998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45959.392112499998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45959.392112499998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45959.392112499998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45959.392112499998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45959.392112499998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45959.392112499998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45959.392112499998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45959.392112499998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45959.392112499998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45959.392112499998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45959.392112499998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45959.392112499998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45959.392112499998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45959.392112499998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45959.392112499998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45959.392112499998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45959.392112499998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45959.392112499998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45959.392112499998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45959.392112499998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45959.392112499998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45959.392112499998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45959.392112499998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45959.392112499998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45959.392112499998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45959.392112499998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45959.392112499998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45959.392112499998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45959.392112499998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45959.392112499998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45959.392112499998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45959.392112499998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45959.392112499998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45959.392112499998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45959.392112499998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45959.392112499998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45959.392112499998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45959.392112499998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45959.392112499998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45959.392112499998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45959.392112499998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45959.392112499998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45959.392112499998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45959.392112499998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45959.392112499998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45959.392112499998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45959.392112499998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45959.392112499998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45959.392112499998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45959.392112499998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45959.392112499998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45959.392112499998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45959.392112499998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45959.392112499998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45959.392112499998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45959.392112499998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45959.392112499998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45959.392112499998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45959.392112499998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45959.392112499998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45959.392112499998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45959.392112499998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45959.392112499998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45959.392112499998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45959.392112499998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45959.392112499998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45959.392112499998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45959.392112499998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45959.392112499998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45959.392112499998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45959.392112499998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45959.392112499998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45959.392112499998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45959.392112499998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45959.392112499998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45959.392112499998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45959.392112499998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45959.392112499998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45959.392112499998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45959.392112499998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45959.392112499998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45959.392112499998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45959.392112499998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45959.392112499998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45959.392112499998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45959.392112499998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45959.392112499998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45959.392112499998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45959.392112499998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45959.392112499998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45959.392112499998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45959.392112499998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45959.392112499998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45959.392112499998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45959.392112499998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45959.392112499998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45959.392112499998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45959.392112499998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45959.392112499998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45959.392112499998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45959.392112499998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45959.392112499998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45959.392112499998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45959.392112499998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45959.392112499998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45959.392112499998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45959.392112499998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45959.392112499998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45959.392112499998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45959.392112499998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45959.392112499998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45959.392112499998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45959.392112499998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45959.392112499998</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3"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45959.392112499998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45959.392112499998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45959.392112499998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45959.392112499998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45959.392112499998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45959.392112499998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45959.392112499998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45959.392112499998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45959.392112499998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45959.392112499998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45959.392112499998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45959.392112499998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45959.392112499998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45959.392112499998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45959.392112499998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45959.392112499998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45959.392112499998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45959.392112499998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45959.392112499998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45959.392112499998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45959.392112499998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45959.392112499998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45959.392112499998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45959.392112499998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45959.392112499998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45959.392112499998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45959.392112499998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45959.392112499998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45959.392112499998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45959.392112499998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45959.392112499998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45959.392112499998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45959.392112499998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45959.392112499998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45959.392112499998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45959.392112499998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45959.392112499998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45959.392112499998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45959.392112499998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45959.392112499998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45959.392112499998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45959.392112499998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45959.392112499998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45959.392112499998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45959.392112499998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45959.392112499998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45959.392112499998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45959.392112499998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45959.392112499998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45959.392112499998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45959.392112499998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45959.392112499998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45959.392112499998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45959.392112499998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45959.392112499998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45959.392112499998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45959.392112499998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45959.392112499998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45959.392112499998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45959.392112499998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45959.392112499998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45959.392112499998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45959.392112499998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45959.392112499998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45959.392112499998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45959.392112499998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45959.392112499998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45959.392112499998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45959.392112499998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45959.392112499998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45959.392112499998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45959.392112499998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45959.392112499998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45959.392112499998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45959.392112499998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45959.392112499998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45959.392112499998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45959.392112499998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45959.392112499998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45959.392112499998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45959.392112499998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45959.392112499998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45959.392112499998</v>
      </c>
      <c r="H84" s="107"/>
      <c r="I84" s="103" t="str">
        <f>IFERROR(VLOOKUP(D84,DB!A:F,6,0),"")</f>
        <v/>
      </c>
      <c r="J84" s="102" t="str">
        <f>IFERROR(VLOOKUP(D84,DB!A:G,7,0),"")</f>
        <v/>
      </c>
      <c r="K84" s="108"/>
      <c r="L84" s="109" t="str">
        <f>IFERROR(VLOOKUP(D84,DB!A:I,9,0),"")</f>
        <v/>
      </c>
    </row>
  </sheetData>
  <dataValidations count="2">
    <dataValidation allowBlank="1" showInputMessage="1" showErrorMessage="1" sqref="E1" xr:uid="{380493DB-286A-4683-AF55-C78F04945A49}"/>
    <dataValidation type="list" allowBlank="1" showInputMessage="1" showErrorMessage="1" sqref="E2: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2025-10-29T06:26:49Z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